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Тетрадный2\Desktop\"/>
    </mc:Choice>
  </mc:AlternateContent>
  <xr:revisionPtr revIDLastSave="0" documentId="8_{7F34B863-6D67-48DA-B6EB-FB05327E8D91}" xr6:coauthVersionLast="40" xr6:coauthVersionMax="40" xr10:uidLastSave="{00000000-0000-0000-0000-000000000000}"/>
  <bookViews>
    <workbookView xWindow="0" yWindow="0" windowWidth="11400" windowHeight="5895" tabRatio="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C408" i="1" l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<sst xmlns="http://schemas.openxmlformats.org/spreadsheetml/2006/main" count="1230" uniqueCount="824">
  <si>
    <t>№</t>
  </si>
  <si>
    <t>Код</t>
  </si>
  <si>
    <t>Посилання</t>
  </si>
  <si>
    <t>Найменування</t>
  </si>
  <si>
    <t>Штрихкод</t>
  </si>
  <si>
    <t>Мінімальне замовлення</t>
  </si>
  <si>
    <t>Од.</t>
  </si>
  <si>
    <t>Замовлення</t>
  </si>
  <si>
    <t>Img</t>
  </si>
  <si>
    <t>00-00116914</t>
  </si>
  <si>
    <t>Лінер "Santi" /390485/ "Fine Line", чорний, 0,4 мм (15/180)</t>
  </si>
  <si>
    <t>шт</t>
  </si>
  <si>
    <t>00-00109532</t>
  </si>
  <si>
    <t>Маркер крейдяний "Santi" /390790/ білий, 15 мм (6/480)</t>
  </si>
  <si>
    <t>00-00109533</t>
  </si>
  <si>
    <t>Маркер крейдяний "Santi" /390781/ білий, 3 мм (6/480)</t>
  </si>
  <si>
    <t>00-00109534</t>
  </si>
  <si>
    <t>Маркер крейдяний "Santi" /390782/ білий, 5 мм (6/480)</t>
  </si>
  <si>
    <t>00-00116915</t>
  </si>
  <si>
    <t>Маркер крейдяний "Santi" /390620/ білий, 8 мм, 8шт/туб (8/480)</t>
  </si>
  <si>
    <t>00-00116916</t>
  </si>
  <si>
    <t>Маркер крейдяний "Santi" /390617/ блакитний, 5 мм, 9шт/туб (9/540)</t>
  </si>
  <si>
    <t>00-00116917</t>
  </si>
  <si>
    <t>Маркер крейдяний "Santi" /390613/ жовтий, 5 мм, 9шт/туб (9/540)</t>
  </si>
  <si>
    <t>00-00116918</t>
  </si>
  <si>
    <t>Маркер крейдяний "Santi" /390614/ зелений, 5 мм, 9шт/туб (9/540)</t>
  </si>
  <si>
    <t>00-00116919</t>
  </si>
  <si>
    <t>Маркер крейдяний "Santi" /390618/ золотий, 5 мм, 9шт/туб (9/540)</t>
  </si>
  <si>
    <t>00-00109535</t>
  </si>
  <si>
    <t>Маркер крейдяний "Santi" /390783/ золото, 5 мм (6/480)</t>
  </si>
  <si>
    <t>00-00109536</t>
  </si>
  <si>
    <t>Маркер крейдяний "Santi" /390788/ неоновий блакитний, 5 мм (6/480)</t>
  </si>
  <si>
    <t>00-00109537</t>
  </si>
  <si>
    <t>Маркер крейдяний "Santi" /390789/ неоновий жовтий, 5 мм (6/480)</t>
  </si>
  <si>
    <t>00-00109538</t>
  </si>
  <si>
    <t>Маркер крейдяний "Santi" /390787/ неоновий зелений, 5 мм (6/480)</t>
  </si>
  <si>
    <t>00-00109539</t>
  </si>
  <si>
    <t>Маркер крейдяний "Santi" /390786/ неоновий помаранчевий, 5 мм (6/480)</t>
  </si>
  <si>
    <t>00-00109540</t>
  </si>
  <si>
    <t>Маркер крейдяний "Santi" /390785/ неоновий рожевий, 5 мм (6/480)</t>
  </si>
  <si>
    <t>00-00116920</t>
  </si>
  <si>
    <t>Маркер крейдяний "Santi" /390612/ помаранчевий, 5 мм, 9шт/туб (9/540)</t>
  </si>
  <si>
    <t>00-00116921</t>
  </si>
  <si>
    <t>Маркер крейдяний "Santi" /390615/ рожевий, 5 мм, 9шт/туб (9/540)</t>
  </si>
  <si>
    <t>00-00109541</t>
  </si>
  <si>
    <t>Маркер крейдяний "Santi" /390784/ срібло, 5 мм (6/480)</t>
  </si>
  <si>
    <t>00-00116922</t>
  </si>
  <si>
    <t>Маркер крейдяний "Santi" /390619/ срібний, 5 мм, 9шт/туб (9/270)</t>
  </si>
  <si>
    <t>00-00116923</t>
  </si>
  <si>
    <t>Маркер крейдяний "Santi" /390616/ фіолетовий, 5 мм, 9шт/туб (9/540)</t>
  </si>
  <si>
    <t>00-00116924</t>
  </si>
  <si>
    <t>Маркер крейдяний "Santi" /390611/ червоний, 5 мм, 9шт/туб (9/540)</t>
  </si>
  <si>
    <t>00-00116925</t>
  </si>
  <si>
    <t>Лінер пігментний "Santi" /390603/ 0,05 мм, чорний (15/180)</t>
  </si>
  <si>
    <t>00-00116926</t>
  </si>
  <si>
    <t>Лінер пігментний "Santi" /390604/ 0,1 мм, чорний (15/180)</t>
  </si>
  <si>
    <t>00-00116927</t>
  </si>
  <si>
    <t>Лінер пігментний "Santi" /390605/ 0,2 мм, чорний (15/180)</t>
  </si>
  <si>
    <t>00-00116928</t>
  </si>
  <si>
    <t>Лінер пігментний "Santi" /390606/ 0,3 мм, чорний (15/180)</t>
  </si>
  <si>
    <t>00-00116929</t>
  </si>
  <si>
    <t>Лінер пігментний "Santi" /390607/ 0,4 мм, чорний (15/180)</t>
  </si>
  <si>
    <t>00-00116930</t>
  </si>
  <si>
    <t>Лінер пігментний "Santi" /390608/ 0,5 мм, чорний (15/180)</t>
  </si>
  <si>
    <t>00-00116931</t>
  </si>
  <si>
    <t>Лінер пігментний "Santi" /390734/ 0,6 мм, чорний (15/180)</t>
  </si>
  <si>
    <t>00-00116932</t>
  </si>
  <si>
    <t>Лінер пігментний "Santi" /390735/ 0,8 мм, чорний (15/180)</t>
  </si>
  <si>
    <t>00-00116933</t>
  </si>
  <si>
    <t>Лінер пігментний "Santi" /390736/ 1,0 мм, чорний (15/180)</t>
  </si>
  <si>
    <t>00-00116934</t>
  </si>
  <si>
    <t>Лінер пігментний "Santi" /390737/ 1,2 мм, чорний (15/180)</t>
  </si>
  <si>
    <t>00-00116935</t>
  </si>
  <si>
    <t>Скетч Маркер  "SANTI" /390491/ SM-01, червоний (6/84)</t>
  </si>
  <si>
    <t>00-00116936</t>
  </si>
  <si>
    <t>Скетч Маркер  "SANTI" /390493/ SM-02, кавовий (6/84)</t>
  </si>
  <si>
    <t>00-00116937</t>
  </si>
  <si>
    <t>Скетч Маркер  "SANTI" /390495/ SM-03, королівський блакитний (6/84)</t>
  </si>
  <si>
    <t>00-00116938</t>
  </si>
  <si>
    <t>Скетч Маркер  "SANTI" /390497/ SM-04, чорний (6/84)</t>
  </si>
  <si>
    <t>00-00116939</t>
  </si>
  <si>
    <t>Скетч Маркер  "SANTI" /390499/ SM-05, жовтий (6/84)</t>
  </si>
  <si>
    <t>00-00116940</t>
  </si>
  <si>
    <t>Скетч Маркер  "SANTI" /390501/ SM-06, оливковий (6/84)</t>
  </si>
  <si>
    <t>00-00116941</t>
  </si>
  <si>
    <t>Скетч Маркер  "SANTI" /390503/ SM-07, рожевий (6/84)</t>
  </si>
  <si>
    <t>00-00116942</t>
  </si>
  <si>
    <t>Скетч Маркер  "SANTI" /390505/ SM-08, світло блакитний (6/84)</t>
  </si>
  <si>
    <t>00-00116943</t>
  </si>
  <si>
    <t>Скетч Маркер  "SANTI" /390507/ SM-09, фіолетовий (6/84)</t>
  </si>
  <si>
    <t>00-00116944</t>
  </si>
  <si>
    <t>Скетч Маркер  "SANTI" /390509/ SM-10, сливовий (6/84)</t>
  </si>
  <si>
    <t>00-00116945</t>
  </si>
  <si>
    <t>Скетч Маркер  "SANTI" /390511/ SM-11, світло зелений (6/84)</t>
  </si>
  <si>
    <t>00-00116946</t>
  </si>
  <si>
    <t>Скетч Маркер  "SANTI" /390513/ SM-12, помаранчевий (6/84)</t>
  </si>
  <si>
    <t>00-00116947</t>
  </si>
  <si>
    <t>Скетч Маркер  "SANTI" /390515/ SM-13, зелений (6/84)</t>
  </si>
  <si>
    <t>00-00116948</t>
  </si>
  <si>
    <t>Скетч Маркер  "SANTI" /390517/ SM-14, пурпурно-червоний (6/84)</t>
  </si>
  <si>
    <t>00-00116949</t>
  </si>
  <si>
    <t>Скетч Маркер  "SANTI" /390519/ SM-15, димчасто сірий (6/84)</t>
  </si>
  <si>
    <t>00-00116950</t>
  </si>
  <si>
    <t>Скетч Маркер  "SANTI" /390521/ SM-16, тілесний (6/84)</t>
  </si>
  <si>
    <t>00-00116951</t>
  </si>
  <si>
    <t>Скетч Маркер  "SANTI" /390523/ SM-17, темно жовтий (6/84)</t>
  </si>
  <si>
    <t>00-00116952</t>
  </si>
  <si>
    <t>Скетч Маркер  "SANTI" /390525/ SM-18, кораловий (6/84)</t>
  </si>
  <si>
    <t>00-00116953</t>
  </si>
  <si>
    <t>Скетч Маркер  "SANTI" /390528/ SM-19, індиго (6/84)</t>
  </si>
  <si>
    <t>00-00116954</t>
  </si>
  <si>
    <t>Скетч Маркер  "SANTI" /390530/ SM-20, бірюзовий (6/84)</t>
  </si>
  <si>
    <t>00-00116955</t>
  </si>
  <si>
    <t>Скетч Маркер  "SANTI" /390532/ SM-21, м'ятний (6/84)</t>
  </si>
  <si>
    <t>00-00116956</t>
  </si>
  <si>
    <t>Скетч Маркер  "SANTI" /390534/ SM-22, бузково-рожевий (6/84)</t>
  </si>
  <si>
    <t>00-00116957</t>
  </si>
  <si>
    <t>Скетч Маркер  "SANTI" /390536/ SM-23, айворі (6/84)</t>
  </si>
  <si>
    <t>00-00116958</t>
  </si>
  <si>
    <t>Скетч Маркер  "SANTI" /390538/ SM-24, світло-тілесний (6/84)</t>
  </si>
  <si>
    <t>00-00116959</t>
  </si>
  <si>
    <t>Скетч Маркер  "SANTI" /390552/ SM-25, сієна (6/84)</t>
  </si>
  <si>
    <t>00-00116960</t>
  </si>
  <si>
    <t>Скетч Маркер  "SANTI" /390554/ SM-26, яскраво-червоний (6/84)</t>
  </si>
  <si>
    <t>00-00116961</t>
  </si>
  <si>
    <t>Скетч Маркер  "SANTI" /390556/ SM-27, світло-сірий (6/84)</t>
  </si>
  <si>
    <t>00-00116962</t>
  </si>
  <si>
    <t>Скетч Маркер  "SANTI" /390558/ SM-28, світло-рожевий (6/84)</t>
  </si>
  <si>
    <t>00-00116963</t>
  </si>
  <si>
    <t>Скетч Маркер  "SANTI" /390560/ SM-29, бузковий (6/84)</t>
  </si>
  <si>
    <t>00-00116964</t>
  </si>
  <si>
    <t>Скетч Маркер  "SANTI" /390566/ SM-30, малахіт (6/84)</t>
  </si>
  <si>
    <t>00-00116965</t>
  </si>
  <si>
    <t>Скетч Маркер  "SANTI" /390572/ SM-31, охра жовта (6/84)</t>
  </si>
  <si>
    <t>00-00116966</t>
  </si>
  <si>
    <t>Скетч Маркер  "SANTI" /390573/ SM-32, сірий (6/84)</t>
  </si>
  <si>
    <t>00-00116967</t>
  </si>
  <si>
    <t>Скетч Маркер  "SANTI" /390574/ SM-33, яскраво-рожевий (6/84)</t>
  </si>
  <si>
    <t>00-00116968</t>
  </si>
  <si>
    <t>Скетч Маркер  "SANTI" /390575/ SM-34, коралово-рожевий (6/84)</t>
  </si>
  <si>
    <t>00-00116969</t>
  </si>
  <si>
    <t>Скетч Маркер  "SANTI" /390576/ SM-35, вишневий (6/84)</t>
  </si>
  <si>
    <t>00-00116970</t>
  </si>
  <si>
    <t>Скетч Маркер  "SANTI" /390577/ SM-36, маджента (6/84)</t>
  </si>
  <si>
    <t>00-00116971</t>
  </si>
  <si>
    <t>Скетч Маркер  "SANTI" /390578/ SM-37, ліловий (6/84)</t>
  </si>
  <si>
    <t>00-00116972</t>
  </si>
  <si>
    <t>Скетч Маркер  "SANTI" /390579/ SM-38, фіолетово-сірий (6/84)</t>
  </si>
  <si>
    <t>00-00116973</t>
  </si>
  <si>
    <t>Скетч Маркер  "SANTI" /390580/ SM-39, небесно-блакитний (6/84)</t>
  </si>
  <si>
    <t>00-00116974</t>
  </si>
  <si>
    <t>Скетч Маркер  "SANTI" /390581/ SM-40, яскраво-блакитний (6/84)</t>
  </si>
  <si>
    <t>00-00116975</t>
  </si>
  <si>
    <t>Скетч Маркер  "SANTI" /390582/ SM-41, тіффані (6/84)</t>
  </si>
  <si>
    <t>00-00116976</t>
  </si>
  <si>
    <t>Скетч Маркер  "SANTI" /390583/ SM-42, темно-сірий (6/84)</t>
  </si>
  <si>
    <t>00-00116977</t>
  </si>
  <si>
    <t>Скетч Маркер  "SANTI" /390584/ SM-43, смарагдово-зелений (6/84)</t>
  </si>
  <si>
    <t>00-00116978</t>
  </si>
  <si>
    <t>Скетч Маркер  "SANTI" /390585/ SM-44, жовто-зелений (6/84)</t>
  </si>
  <si>
    <t>00-00116979</t>
  </si>
  <si>
    <t>Скетч Маркер  "SANTI" /390586/ SM-45, темно-зелений (6/84)</t>
  </si>
  <si>
    <t>00-00116980</t>
  </si>
  <si>
    <t>Скетч Маркер  "SANTI" /390587/ SM-46, світло-оливковий (6/84)</t>
  </si>
  <si>
    <t>00-00116981</t>
  </si>
  <si>
    <t>Скетч Маркер  "SANTI" /390588/ SM-47, сизий (6/84)</t>
  </si>
  <si>
    <t>00-00116982</t>
  </si>
  <si>
    <t>Скетч Маркер  "SANTI" /390589/ SM-48, темно-сизий (6/84)</t>
  </si>
  <si>
    <t>00-00116983</t>
  </si>
  <si>
    <t>Скетч Маркер  "SANTI" /390540/ SM-49, карамель (6/84)</t>
  </si>
  <si>
    <t>00-00116984</t>
  </si>
  <si>
    <t>Скетч Маркер  "SANTI" /390542/ SM-50, темно-коричневий (6/84)</t>
  </si>
  <si>
    <t>00-00116985</t>
  </si>
  <si>
    <t>Скетч Маркер  акварельний "SANTI" /390717/ SM-51, кармін (6/84)</t>
  </si>
  <si>
    <t>00-00116986</t>
  </si>
  <si>
    <t>Скетч Маркер  акварельний "SANTI" /390719/ SM-53, яскраво-рожевий (6/84)</t>
  </si>
  <si>
    <t>00-00116987</t>
  </si>
  <si>
    <t>Скетч Маркер  акварельний "SANTI" /390720/ SM-54, темно-бордовий (6/84)</t>
  </si>
  <si>
    <t>00-00116988</t>
  </si>
  <si>
    <t>Скетч Маркер  акварельний "SANTI" /390721/ SM-55, томатний (6/84)</t>
  </si>
  <si>
    <t>00-00116989</t>
  </si>
  <si>
    <t>Скетч Маркер  акварельний "SANTI" /390722/ SM-56, керамічна цегла (6/84)</t>
  </si>
  <si>
    <t>00-00116990</t>
  </si>
  <si>
    <t>Скетч Маркер  акварельний "SANTI" /390723/ SM-57, світло-абрикосовий (6/84)</t>
  </si>
  <si>
    <t>00-00116991</t>
  </si>
  <si>
    <t>Скетч Маркер  акварельний "SANTI" /390724/ SM-58, кориця (6/84)</t>
  </si>
  <si>
    <t>00-00116992</t>
  </si>
  <si>
    <t>Скетч Маркер  акварельний "SANTI" /390725/ SM-59, теплий жовтий (6/84)</t>
  </si>
  <si>
    <t>00-00116993</t>
  </si>
  <si>
    <t>Скетч Маркер  акварельний "SANTI" /390726/ SM-60, жовто-сірий (6/84)</t>
  </si>
  <si>
    <t>00-00116994</t>
  </si>
  <si>
    <t>Скетч Маркер  акварельний "SANTI" /390727/ SM-61, аквамарин (6/84)</t>
  </si>
  <si>
    <t>00-00116995</t>
  </si>
  <si>
    <t>Скетч Маркер  акварельний "SANTI" /390728/ SM-62, озеро Індиго (6/84)</t>
  </si>
  <si>
    <t>00-00116996</t>
  </si>
  <si>
    <t>Скетч Маркер  акварельний "SANTI" /390729/ SM-63, водяна орхідея (6/84)</t>
  </si>
  <si>
    <t>00-00116997</t>
  </si>
  <si>
    <t>Скетч Маркер  акварельний "SANTI" /390730/ SM-64, світло-фіолетовий (6/84)</t>
  </si>
  <si>
    <t>00-00116998</t>
  </si>
  <si>
    <t>Скетч Маркер  акварельний "SANTI" /390731/ SM-65, червоно-фіолетовий (6/84)</t>
  </si>
  <si>
    <t>00-00116999</t>
  </si>
  <si>
    <t>Скетч Маркер  акварельний "SANTI" /390732/ SM-66, фіолетово-блакитний (6/84)</t>
  </si>
  <si>
    <t>00-00117000</t>
  </si>
  <si>
    <t>Скетч Маркер  акварельний "SANTI" /390733/ SM-67, блакитний діамант (6/84)</t>
  </si>
  <si>
    <t>00-00117001</t>
  </si>
  <si>
    <t>Скетч Маркер  акварельний "SANTI" /390741/ SM-68, темно-фіолетовий (6/84)</t>
  </si>
  <si>
    <t>00-00117002</t>
  </si>
  <si>
    <t>Скетч Маркер  акварельний "SANTI" /390742/ SM-69, ясно-блакитний (6/84)</t>
  </si>
  <si>
    <t>00-00117003</t>
  </si>
  <si>
    <t>Скетч Маркер  акварельний "SANTI" /390743/ SM-70, блакитно-бірюзовий. (6/84)</t>
  </si>
  <si>
    <t>00-00117004</t>
  </si>
  <si>
    <t>Скетч Маркер  акварельний "SANTI" /390744/ SM-71, блідо-зелений (6/84)</t>
  </si>
  <si>
    <t>00-00117005</t>
  </si>
  <si>
    <t>Скетч Маркер  акварельний "SANTI" /390745/ SM-72, зелена верба (6/84)</t>
  </si>
  <si>
    <t>00-00117006</t>
  </si>
  <si>
    <t>Скетч Маркер  акварельний "SANTI" /390746/ SM-73, неоново-жовтий (6/84)</t>
  </si>
  <si>
    <t>00-00117007</t>
  </si>
  <si>
    <t>Скетч Маркер  акварельний "SANTI" /390747/ SM-74, неоново-зелений (6/84)</t>
  </si>
  <si>
    <t>00-00117008</t>
  </si>
  <si>
    <t>Скетч Маркер  акварельний "SANTI" /390748/ SM-75, бронзово-оливовий (6/84)</t>
  </si>
  <si>
    <t>00-00117009</t>
  </si>
  <si>
    <t>Скетч Маркер  акварельний "SANTI" /390749/ SM-76, блідо-оливковий (6/84)</t>
  </si>
  <si>
    <t>00-00117010</t>
  </si>
  <si>
    <t>Маркер  акварельний "SANTI" /391057/ "Brush Marker" SWB-01, світло-жовтий, двосторонній (6/504)</t>
  </si>
  <si>
    <t>00-00117011</t>
  </si>
  <si>
    <t>Маркер  акварельний "SANTI" /391058/ "Brush Marker" SWB-02, жовтий, двосторонній (6/504)</t>
  </si>
  <si>
    <t>00-00117012</t>
  </si>
  <si>
    <t>Маркер  акварельний "SANTI" /391059/ "Brush Marker" SWB-03, медовий, двосторонній (6/504)</t>
  </si>
  <si>
    <t>00-00117013</t>
  </si>
  <si>
    <t>Маркер  акварельний "SANTI" /391060/ "Brush Marker" SWB-04, помаранчевий, двосторонній (6/504)</t>
  </si>
  <si>
    <t>00-00117014</t>
  </si>
  <si>
    <t>Маркер  акварельний "SANTI" /391061/ "Brush Marker" SWB-05, тілесний, двосторонній (6/504)</t>
  </si>
  <si>
    <t>00-00117015</t>
  </si>
  <si>
    <t>Маркер  акварельний "SANTI" /391062/ "Brush Marker" SWB-06, світло-рожевий, двосторонній (6/504)</t>
  </si>
  <si>
    <t>00-00117016</t>
  </si>
  <si>
    <t>Маркер  акварельний "SANTI" /391063/ "Brush Marker" SWB-07, червоний, двосторонній (6/504)</t>
  </si>
  <si>
    <t>00-00117017</t>
  </si>
  <si>
    <t>Маркер  акварельний "SANTI" /391064/ "Brush Marker" SWB-08, фуксія, двосторонній (6/504)</t>
  </si>
  <si>
    <t>00-00117018</t>
  </si>
  <si>
    <t>Маркер  акварельний "SANTI" /391065/ "Brush Marker" SWB-09, фіолетовий, двосторонній (6/504)</t>
  </si>
  <si>
    <t>00-00117019</t>
  </si>
  <si>
    <t>Маркер  акварельний "SANTI" /391066/ "Brush Marker" SWB-10, рожевий, двосторонній (6/504)</t>
  </si>
  <si>
    <t>00-00117020</t>
  </si>
  <si>
    <t>Маркер  акварельний "SANTI" /391067/ "Brush Marker" SWB-11, бузковий, двосторонній (6/504)</t>
  </si>
  <si>
    <t>00-00117021</t>
  </si>
  <si>
    <t>Маркер  акварельний "SANTI" /391068/ "Brush Marker" SWB-12, фіалковий, двосторонній (6/504)</t>
  </si>
  <si>
    <t>00-00117022</t>
  </si>
  <si>
    <t>Маркер  акварельний "SANTI" /391069/ "Brush Marker" SWB-13, глибокий фіолетовий, двосторонній (6/504)</t>
  </si>
  <si>
    <t>00-00117023</t>
  </si>
  <si>
    <t>Маркер  акварельний "SANTI" /391070/ "Brush Marker" SWB-14, блакитний, двосторонній (6/504)</t>
  </si>
  <si>
    <t>00-00117024</t>
  </si>
  <si>
    <t>Маркер  акварельний "SANTI" /391071/ "Brush Marker" SWB-15, аквамарин, двосторонній (6/504)</t>
  </si>
  <si>
    <t>00-00117025</t>
  </si>
  <si>
    <t>Маркер  акварельний "SANTI" /391072/ "Brush Marker" SWB-16, синій, двосторонній (6/504)</t>
  </si>
  <si>
    <t>00-00117026</t>
  </si>
  <si>
    <t>Маркер  акварельний "SANTI" /391073/ "Brush Marker" SWB-17, кобальт синій, двосторонній (6/504)</t>
  </si>
  <si>
    <t>00-00117027</t>
  </si>
  <si>
    <t>Маркер  акварельний "SANTI" /391074/ "Brush Marker" SWB-18, берлінська блакить, двосторонній (6/504)</t>
  </si>
  <si>
    <t>00-00117028</t>
  </si>
  <si>
    <t>Маркер  акварельний "SANTI" /391075/ "Brush Marker" SWB-19, темно-синій, двосторонній (6/504)</t>
  </si>
  <si>
    <t>00-00117029</t>
  </si>
  <si>
    <t>Маркер  акварельний "SANTI" /391076/ "Brush Marker" SWB-20, м'ятний, двосторонній (6/504)</t>
  </si>
  <si>
    <t>00-00117030</t>
  </si>
  <si>
    <t>Маркер  акварельний "SANTI" /391077/ "Brush Marker" SWB-21, зелений хакі, двосторонній (6/504)</t>
  </si>
  <si>
    <t>00-00117031</t>
  </si>
  <si>
    <t>Маркер  акварельний "SANTI" /391078/ "Brush Marker" SWB-22, темно-зелений, двосторонній (6/504)</t>
  </si>
  <si>
    <t>00-00117032</t>
  </si>
  <si>
    <t>Маркер  акварельний "SANTI" /391079/ "Brush Marker" SWB-23, зелений, двосторонній (6/504)</t>
  </si>
  <si>
    <t>00-00117033</t>
  </si>
  <si>
    <t>Маркер  акварельний "SANTI" /391080/ "Brush Marker" SWB-24, салатовий, двосторонній (6/504)</t>
  </si>
  <si>
    <t>00-00117034</t>
  </si>
  <si>
    <t>Маркер  акварельний "SANTI" /391081/ "Brush Marker" SWB-25, світло-зелений, двосторонній (6/504)</t>
  </si>
  <si>
    <t>00-00117035</t>
  </si>
  <si>
    <t>Маркер  акварельний "SANTI" /391082/ "Brush Marker" SWB-26, коричневий, двосторонній (6/504)</t>
  </si>
  <si>
    <t>00-00117036</t>
  </si>
  <si>
    <t>Маркер  акварельний "SANTI" /391083/ "Brush Marker" SWB-27, теракотовий, двосторонній (6/504)</t>
  </si>
  <si>
    <t>00-00117037</t>
  </si>
  <si>
    <t>Маркер  акварельний "SANTI" /391084/ "Brush Marker" SWB-28, пісочний, двосторонній (6/504)</t>
  </si>
  <si>
    <t>00-00117038</t>
  </si>
  <si>
    <t>Маркер  акварельний "SANTI" /391085/ "Brush Marker" SWB-29, світло-сірий, двосторонній (6/504)</t>
  </si>
  <si>
    <t>00-00117039</t>
  </si>
  <si>
    <t>Маркер  акварельний "SANTI" /391086/ "Brush Marker" SWB-30, сірий, двосторонній (6/504)</t>
  </si>
  <si>
    <t>00-00117040</t>
  </si>
  <si>
    <t>Маркер  акварельний "SANTI" /391087/ "Brush Marker" SWB-31, сіро-коричневий, двосторонній (6/504)</t>
  </si>
  <si>
    <t>00-00117041</t>
  </si>
  <si>
    <t>Маркер  акварельний "SANTI" /391088/ "Brush Marker" SWB-32, чорний, двосторонній (6/504)</t>
  </si>
  <si>
    <t>00-00117042</t>
  </si>
  <si>
    <t>Маркер  акварельний "SANTI" /391001/ "Brush Pen" SW-01, пісочний, двосторонній (6/144)</t>
  </si>
  <si>
    <t>00-00117043</t>
  </si>
  <si>
    <t>Маркер  акварельний "SANTI" /391002/ "Brush Pen" SW-02, жовтий, двосторонній (6/144)</t>
  </si>
  <si>
    <t>00-00117044</t>
  </si>
  <si>
    <t>Маркер  акварельний "SANTI" /391003/ "Brush Pen" SW-03, медовий, двосторонній (6/144)</t>
  </si>
  <si>
    <t>00-00117045</t>
  </si>
  <si>
    <t>Маркер  акварельний "SANTI" /391004/ "Brush Pen" SW-04, помаранчевий, двосторонній (6/144)</t>
  </si>
  <si>
    <t>00-00117046</t>
  </si>
  <si>
    <t>Маркер  акварельний "SANTI" /391005/ "Brush Pen" SW-05, червоний, двосторонній (6/144)</t>
  </si>
  <si>
    <t>00-00117047</t>
  </si>
  <si>
    <t>Маркер  акварельний "SANTI" /391006/ "Brush Pen" SW-06, вишневий, двосторонній (6/144)</t>
  </si>
  <si>
    <t>00-00117048</t>
  </si>
  <si>
    <t>Маркер  акварельний "SANTI" /391007/ "Brush Pen" SW-07, гіацинт, двосторонній (6/144)</t>
  </si>
  <si>
    <t>00-00117049</t>
  </si>
  <si>
    <t>Маркер  акварельний "SANTI" /391008/ "Brush Pen" SW-08, фіолетовий, двосторонній (6/144)</t>
  </si>
  <si>
    <t>00-00117050</t>
  </si>
  <si>
    <t>Маркер  акварельний "SANTI" /391009/ "Brush Pen" SW-09, пастельно-рожевий, двосторонній (6/144)</t>
  </si>
  <si>
    <t>00-00117051</t>
  </si>
  <si>
    <t>Маркер  акварельний "SANTI" /391010/ "Brush Pen" SW-10, вишнево-рожевий, двосторонній (6/144)</t>
  </si>
  <si>
    <t>00-00117052</t>
  </si>
  <si>
    <t>Маркер  акварельний "SANTI" /391011/ "Brush Pen" SW-11, рожевий, двосторонній (6/144)</t>
  </si>
  <si>
    <t>00-00117053</t>
  </si>
  <si>
    <t>Маркер  акварельний "SANTI" /391012/ "Brush Pen" SW-12, яскраво-рожевий, двосторонній (6/144)</t>
  </si>
  <si>
    <t>00-00117054</t>
  </si>
  <si>
    <t>Маркер  акварельний "SANTI" /391013/ "Brush Pen" SW-13, яскраво-фіолетовий, двосторонній (6/144)</t>
  </si>
  <si>
    <t>00-00117055</t>
  </si>
  <si>
    <t>Маркер  акварельний "SANTI" /391014/ "Brush Pen" SW-14, блакитний, двосторонній (6/144)</t>
  </si>
  <si>
    <t>00-00117056</t>
  </si>
  <si>
    <t>Маркер  акварельний "SANTI" /391015/ "Brush Pen" SW-15, синій, двосторонній (6/144)</t>
  </si>
  <si>
    <t>00-00117057</t>
  </si>
  <si>
    <t>Маркер  акварельний "SANTI" /391016/ "Brush Pen" SW-16, синьо-зелений, двосторонній (6/144)</t>
  </si>
  <si>
    <t>00-00117058</t>
  </si>
  <si>
    <t>Маркер  акварельний "SANTI" /391017/ "Brush Pen" SW-17, темно-синій, двосторонній (6/144)</t>
  </si>
  <si>
    <t>00-00117059</t>
  </si>
  <si>
    <t>Маркер  акварельний "SANTI" /391018/ "Brush Pen" SW-18, салатовий, двосторонній (6/144)</t>
  </si>
  <si>
    <t>00-00117060</t>
  </si>
  <si>
    <t>Маркер  акварельний "SANTI" /391019/ "Brush Pen" SW-19, зелений, двосторонній (6/144)</t>
  </si>
  <si>
    <t>00-00117061</t>
  </si>
  <si>
    <t>Маркер  акварельний "SANTI" /391020/ "Brush Pen" SW-20, аквамарин, двосторонній (6/144)</t>
  </si>
  <si>
    <t>00-00117062</t>
  </si>
  <si>
    <t>Маркер  акварельний "SANTI" /391021/ "Brush Pen" SW-21, темно-зелений, двосторонній (6/144)</t>
  </si>
  <si>
    <t>00-00117063</t>
  </si>
  <si>
    <t>Маркер  акварельний "SANTI" /391022/ "Brush Pen" SW-22, світло-коричневий, двосторонній (6/144)</t>
  </si>
  <si>
    <t>00-00117064</t>
  </si>
  <si>
    <t>Маркер  акварельний "SANTI" /391023/ "Brush Pen" SW-23, темно-коричневий, двосторонній (6/144)</t>
  </si>
  <si>
    <t>00-00117065</t>
  </si>
  <si>
    <t>Маркер  акварельний "SANTI" /391024/ "Brush Pen" SW-24, сливовий, двосторонній (6/144)</t>
  </si>
  <si>
    <t>00-00117066</t>
  </si>
  <si>
    <t>Маркер  акварельний "SANTI" /391025/ "Brush Pen" SW-25, сірий, двосторонній (6/144)</t>
  </si>
  <si>
    <t>00-00117067</t>
  </si>
  <si>
    <t>Маркер  акварельний "SANTI" /391026/ "Brush Pen" SW-26, світло-сірий, двосторонній (6/144)</t>
  </si>
  <si>
    <t>00-00117068</t>
  </si>
  <si>
    <t>Маркер  акварельний "SANTI" /391027/ "Brush Pen" SW-27, чорний, двосторонній (6/144)</t>
  </si>
  <si>
    <t>00-00117069</t>
  </si>
  <si>
    <t>Маркер  акварельний "SANTI" /390750/ "Glitter Brush", пензель, 01, романтичний червоний (3/105)</t>
  </si>
  <si>
    <t>00-00117070</t>
  </si>
  <si>
    <t>Маркер  акварельний "SANTI" /390751/ "Glitter Brush", пензель, 02, фламінго (3/105)</t>
  </si>
  <si>
    <t>00-00117071</t>
  </si>
  <si>
    <t>Маркер  акварельний "SANTI" /390752/ "Glitter Brush", пензель, 03, ніжно-рожевий (3/105)</t>
  </si>
  <si>
    <t>00-00117072</t>
  </si>
  <si>
    <t>Маркер  акварельний "SANTI" /390753/ "Glitter Brush", пензель, 04, срібний (3/105)</t>
  </si>
  <si>
    <t>00-00117073</t>
  </si>
  <si>
    <t>Маркер  акварельний "SANTI" /390754/ "Glitter Brush", пензель, 05, ніжно-блакитний (3/105)</t>
  </si>
  <si>
    <t>00-00117074</t>
  </si>
  <si>
    <t>Маркер  акварельний "SANTI" /390755/ "Glitter Brush", пензель, 06, кобальт (3/105)</t>
  </si>
  <si>
    <t>00-00117075</t>
  </si>
  <si>
    <t>Маркер  акварельний "SANTI" /390756/ "Glitter Brush", пензель, 07, пастельно-фіолетовий (3/105)</t>
  </si>
  <si>
    <t>00-00117076</t>
  </si>
  <si>
    <t>Маркер  акварельний "SANTI" /390757/ "Glitter Brush", пензель, 08, ліловий (3/105)</t>
  </si>
  <si>
    <t>00-00117077</t>
  </si>
  <si>
    <t>Маркер  акварельний "SANTI" /390758/ "Glitter Brush", пензель, 09, рожевий рай (3/105)</t>
  </si>
  <si>
    <t>00-00117078</t>
  </si>
  <si>
    <t>Маркер  акварельний "SANTI" /390759/ "Glitter Brush", пензель, 10, трав'янисто-зелений (3/105)</t>
  </si>
  <si>
    <t>00-00117079</t>
  </si>
  <si>
    <t>Маркер  акварельний "SANTI" /390760/ "Glitter Brush", пензель, 11, аквамарин (3/105)</t>
  </si>
  <si>
    <t>00-00117080</t>
  </si>
  <si>
    <t>Маркер  акварельний "SANTI" /390761/ "Glitter Brush", пензель, 12, бірюзовий (3/105)</t>
  </si>
  <si>
    <t>00-00117081</t>
  </si>
  <si>
    <t>Маркер  акварельний "SANTI" /390762/ "Glitter Brush", пензель, 13, золотий (3/105)</t>
  </si>
  <si>
    <t>00-00117082</t>
  </si>
  <si>
    <t>Маркер  акварельний "SANTI" /390763/ "Glitter Brush", пензель, 14, бронзовий (3/105)</t>
  </si>
  <si>
    <t>00-00117083</t>
  </si>
  <si>
    <t>Маркер  акварельний "SANTI" /390764/ "Glitter Brush", пензель, 15, мідний (3/105)</t>
  </si>
  <si>
    <t>00-00117084</t>
  </si>
  <si>
    <t>Маркер  акварельний "SANTI" /390765/ "Glitter Brush", пензель, 16, рожева орхідея (3/105)</t>
  </si>
  <si>
    <t>00-00117085</t>
  </si>
  <si>
    <t>Маркер  акварельний "SANTI" /390766/ "Glitter Brush", пензель, 17, вінтажний рожевий (3/105)</t>
  </si>
  <si>
    <t>00-00117086</t>
  </si>
  <si>
    <t>Маркер  акварельний "SANTI" /390767/ "Glitter Brush", пензель, 18, світло-рожевий (3/105)</t>
  </si>
  <si>
    <t>00-00117087</t>
  </si>
  <si>
    <t>Маркер  акварельний  "SANTI sketch" /390718/ SM-52, світло-сливовый (6/84)</t>
  </si>
  <si>
    <t>00-00117088</t>
  </si>
  <si>
    <t>Маркер акриловий "SANTI" /391030/ SAC-01, жовтий, 2 мм (6/504)</t>
  </si>
  <si>
    <t>00-00117089</t>
  </si>
  <si>
    <t>Маркер акриловий "SANTI" /391031/ SAC-02, медовий, 2 мм (6/504)</t>
  </si>
  <si>
    <t>00-00117090</t>
  </si>
  <si>
    <t>Маркер акриловий "SANTI" /391032/ SAC-03, помаранчевий, 2 мм (6/504)</t>
  </si>
  <si>
    <t>00-00117091</t>
  </si>
  <si>
    <t>Маркер акриловий "SANTI" /391033/ SAC-04, бежевий, 2 мм (6/504)</t>
  </si>
  <si>
    <t>00-00117092</t>
  </si>
  <si>
    <t>Маркер акриловий "SANTI" /391034/ SAC-05, цегляний, 2 мм (6/504)</t>
  </si>
  <si>
    <t>00-00117093</t>
  </si>
  <si>
    <t>Маркер акриловий "SANTI" /391035/ SAC-06, коричневий, 2 мм (6/504)</t>
  </si>
  <si>
    <t>00-00117094</t>
  </si>
  <si>
    <t>Маркер акриловий "SANTI" /391036/ SAC-07, червоний, 2 мм (6/504)</t>
  </si>
  <si>
    <t>00-00117095</t>
  </si>
  <si>
    <t>Маркер акриловий "SANTI" /391037/ SAC-08, бордовий, 2 мм (6/504)</t>
  </si>
  <si>
    <t>00-00117096</t>
  </si>
  <si>
    <t>Маркер акриловий "SANTI" /391038/ SAC-09, рожевий, 2 мм (6/504)</t>
  </si>
  <si>
    <t>00-00117097</t>
  </si>
  <si>
    <t>Маркер акриловий "SANTI" /391040/ SAC-11, яскраво-рожевий, 2 мм (6/504)</t>
  </si>
  <si>
    <t>00-00117098</t>
  </si>
  <si>
    <t>Маркер акриловий "SANTI" /391041/ SAC-12, сливовий, 2 мм (6/504)</t>
  </si>
  <si>
    <t>00-00117099</t>
  </si>
  <si>
    <t>Маркер акриловий "SANTI" /391042/ SAC-13, фіолетовий, 2 мм (6/504)</t>
  </si>
  <si>
    <t>00-00117100</t>
  </si>
  <si>
    <t>Маркер акриловий "SANTI" /391043/ SAC-14, темно-фіолетовий, 2 мм (6/504)</t>
  </si>
  <si>
    <t>00-00117101</t>
  </si>
  <si>
    <t>Маркер акриловий "SANTI" /391044/ SAC-15, синій, 2 мм (6/504)</t>
  </si>
  <si>
    <t>00-00117102</t>
  </si>
  <si>
    <t>Маркер акриловий "SANTI" /391045/ SAC-16, темно-синій, 2 мм (6/504)</t>
  </si>
  <si>
    <t>00-00117103</t>
  </si>
  <si>
    <t>Маркер акриловий "SANTI" /391046/ SAC-17, блакитний, 2 мм (6/504)</t>
  </si>
  <si>
    <t>00-00117104</t>
  </si>
  <si>
    <t>Маркер акриловий "SANTI" /391047/ SAC-18, салатовий, 2 мм (6/504)</t>
  </si>
  <si>
    <t>00-00117105</t>
  </si>
  <si>
    <t>Маркер акриловий "SANTI" /391048/ SAC-19, зелений, 2 мм (6/504)</t>
  </si>
  <si>
    <t>00-00117106</t>
  </si>
  <si>
    <t>Маркер акриловий "SANTI" /391049/ SAC-20, зелений хакі, 2 мм (6/504)</t>
  </si>
  <si>
    <t>00-00117107</t>
  </si>
  <si>
    <t>Маркер акриловий "SANTI" /391050/ SAC-21, чорний, 2 мм (6/504)</t>
  </si>
  <si>
    <t>00-00117108</t>
  </si>
  <si>
    <t>Маркер акриловий "SANTI" /391051/ SAC-22, темно-сірий, 2 мм (6/504)</t>
  </si>
  <si>
    <t>00-00117109</t>
  </si>
  <si>
    <t>Маркер акриловий "SANTI" /391052/ SAC-23, сірий, 2 мм (6/504)</t>
  </si>
  <si>
    <t>00-00117110</t>
  </si>
  <si>
    <t>Маркер акриловий "SANTI" /391053/ SAC-24, срібло, 2 мм (6/504)</t>
  </si>
  <si>
    <t>00-00117111</t>
  </si>
  <si>
    <t>Маркер акриловий "SANTI" /391054/ SAC-25, золото, 2 мм (6/504)</t>
  </si>
  <si>
    <t>00-00117112</t>
  </si>
  <si>
    <t>Маркер "SANTI" /390592/ двоколірний "Santi outline", 0,8 мм, синій (10/180)</t>
  </si>
  <si>
    <t>00-00117113</t>
  </si>
  <si>
    <t>Маркер дзеркальний "SANTI" /390774/ "Chrome", 0,7 мм, срібло. (1/150)</t>
  </si>
  <si>
    <t>00-00117114</t>
  </si>
  <si>
    <t>Маркер дзеркальний "SANTI" /390775/ "Chrome", 1 мм, срібло. (1/150)</t>
  </si>
  <si>
    <t>00-00117115</t>
  </si>
  <si>
    <t>Маркер дзеркальний "SANTI" /390776/ "Chrome", 3 мм, срібло. (1/150)</t>
  </si>
  <si>
    <t>00-00117116</t>
  </si>
  <si>
    <t>Скетч Маркер "SANTI" /390990/ "Brush" SA-0, безбарвний блендер (6/84)</t>
  </si>
  <si>
    <t>00-00117117</t>
  </si>
  <si>
    <t>Скетч Маркер "SANTI" /390908/ "Brush" SA-101, охра жовта (6/84)</t>
  </si>
  <si>
    <t>00-00117118</t>
  </si>
  <si>
    <t>Скетч Маркер "SANTI" /390909/ "Brush" SA-102, умбра (6/84)</t>
  </si>
  <si>
    <t>00-00117119</t>
  </si>
  <si>
    <t>Скетч Маркер "SANTI" /390904/ "Brush" SA-104, коричневий (6/84)</t>
  </si>
  <si>
    <t>00-00117120</t>
  </si>
  <si>
    <t>Скетч Маркер "SANTI" /390992/ "Brush" SA-109, світло-пісочний (6/84)</t>
  </si>
  <si>
    <t>00-00117121</t>
  </si>
  <si>
    <t>Скетч Маркер "SANTI" /390956/ "Brush" SA-11, кармін (6/84)</t>
  </si>
  <si>
    <t>00-00117122</t>
  </si>
  <si>
    <t>Скетч Маркер "SANTI" /390959/ "Brush" SA-12, кораловий (6/84)</t>
  </si>
  <si>
    <t>00-00117123</t>
  </si>
  <si>
    <t>Скетч Маркер "SANTI" /390934/ "Brush" SA-120, чорний (6/84)</t>
  </si>
  <si>
    <t>00-00117124</t>
  </si>
  <si>
    <t>Скетч Маркер "SANTI" /390949/ "Brush" SA-122, флуоресцентний помаранчевий (6/84)</t>
  </si>
  <si>
    <t>00-00117125</t>
  </si>
  <si>
    <t>Скетч Маркер "SANTI" /390922/ "Brush" SA-123, флуоресцентний жовтий (6/84)</t>
  </si>
  <si>
    <t>00-00117126</t>
  </si>
  <si>
    <t>Скетч Маркер "SANTI" /390964/ "Brush" SA-124, флуоресцентний зелений (6/84)</t>
  </si>
  <si>
    <t>00-00117127</t>
  </si>
  <si>
    <t>Скетч Маркер "SANTI" /390894/ "Brush" SA-126, флуоресцентний рожевий (6/84)</t>
  </si>
  <si>
    <t>00-00117128</t>
  </si>
  <si>
    <t>Скетч Маркер "SANTI" /390926/ "Brush" SA-134, світло-кремовий (6/84)</t>
  </si>
  <si>
    <t>00-00117129</t>
  </si>
  <si>
    <t>Скетч Маркер "SANTI" /390925/ "Brush" SA-137, прозорий рожевий (6/84)</t>
  </si>
  <si>
    <t>00-00117130</t>
  </si>
  <si>
    <t>Скетч Маркер "SANTI" /390899/ "Brush" SA-138, світло-рожевий (6/84)</t>
  </si>
  <si>
    <t>00-00117131</t>
  </si>
  <si>
    <t>Скетч Маркер "SANTI" /390924/ "Brush" SA-139, тілесний (6/84)</t>
  </si>
  <si>
    <t>00-00117132</t>
  </si>
  <si>
    <t>Скетч Маркер "SANTI" /390952/ "Brush" SA-14, кіновар (6/84)</t>
  </si>
  <si>
    <t>00-00117133</t>
  </si>
  <si>
    <t>Скетч Маркер "SANTI" /390947/ "Brush" SA-140, фруктовий рожевий (6/84)</t>
  </si>
  <si>
    <t>00-00117134</t>
  </si>
  <si>
    <t>Скетч Маркер "SANTI" /390946/ "Brush" SA-141, жовтець (6/84)</t>
  </si>
  <si>
    <t>00-00117135</t>
  </si>
  <si>
    <t>Скетч Маркер "SANTI" /390954/ "Brush" SA-146, ніжно-ліловий (6/84)</t>
  </si>
  <si>
    <t>00-00117136</t>
  </si>
  <si>
    <t>Скетч Маркер "SANTI" /390966/ "Brush" SA-173, темно-зелений (6/84)</t>
  </si>
  <si>
    <t>00-00117137</t>
  </si>
  <si>
    <t>Скетч Маркер "SANTI" /390967/ "Brush" SA-175, салатовий (6/84)</t>
  </si>
  <si>
    <t>00-00117138</t>
  </si>
  <si>
    <t>Скетч Маркер "SANTI" /390972/ "Brush" SA-179, світло-м'ятний (6/84)</t>
  </si>
  <si>
    <t>00-00117139</t>
  </si>
  <si>
    <t>Скетч Маркер "SANTI" /390898/ "Brush" SA-18, фуксія (6/84)</t>
  </si>
  <si>
    <t>00-00117140</t>
  </si>
  <si>
    <t>Скетч Маркер "SANTI" /390982/ "Brush" SA-182, морозний синій (6/84)</t>
  </si>
  <si>
    <t>00-00117141</t>
  </si>
  <si>
    <t>Скетч Маркер "SANTI" /390893/ "Brush" SA-198, ніжно-рожевий (6/84)</t>
  </si>
  <si>
    <t>00-00117142</t>
  </si>
  <si>
    <t>Скетч Маркер "SANTI" /390913/ "Brush" SA-2, фіолетово-червоний (6/84)</t>
  </si>
  <si>
    <t>00-00117143</t>
  </si>
  <si>
    <t>Скетч Маркер "SANTI" /390953/ "Brush" SA-21, теракотовий (6/84)</t>
  </si>
  <si>
    <t>00-00117144</t>
  </si>
  <si>
    <t>Скетч Маркер "SANTI" /390950/ "Brush" SA-22, французька кіновар (6/84)</t>
  </si>
  <si>
    <t>00-00117145</t>
  </si>
  <si>
    <t>Скетч Маркер "SANTI" /390951/ "Brush" SA-23, помаранчевий (6/84)</t>
  </si>
  <si>
    <t>00-00117146</t>
  </si>
  <si>
    <t>Скетч Маркер "SANTI" /390948/ "Brush" SA-26, пастельно-персиковий (6/84)</t>
  </si>
  <si>
    <t>00-00117147</t>
  </si>
  <si>
    <t>Скетч Маркер "SANTI" /390955/ "Brush" SA-3, рожева троянда (6/84)</t>
  </si>
  <si>
    <t>00-00117148</t>
  </si>
  <si>
    <t>Скетч Маркер "SANTI" /390917/ "Brush" SA-32, темно-жовтий (6/84)</t>
  </si>
  <si>
    <t>00-00117149</t>
  </si>
  <si>
    <t>Скетч Маркер "SANTI" /390920/ "Brush" SA-35, лимонно-жовтий (6/84)</t>
  </si>
  <si>
    <t>00-00117150</t>
  </si>
  <si>
    <t>Скетч Маркер "SANTI" /390919/ "Brush" SA-36, кремовий (6/84)</t>
  </si>
  <si>
    <t>00-00117151</t>
  </si>
  <si>
    <t>Скетч Маркер "SANTI" /390957/ "Brush" SA-4, яскраво-червоний (6/84)</t>
  </si>
  <si>
    <t>00-00117152</t>
  </si>
  <si>
    <t>Скетч Маркер "SANTI" /390905/ "Brush" SA-41, оливковий (6/84)</t>
  </si>
  <si>
    <t>00-00117153</t>
  </si>
  <si>
    <t>Скетч Маркер "SANTI" /390962/ "Brush" SA-42, бронзово-зелений (6/84)</t>
  </si>
  <si>
    <t>00-00117154</t>
  </si>
  <si>
    <t>Скетч Маркер "SANTI" /390961/ "Brush" SA-43, насичено-оливковий (6/84)</t>
  </si>
  <si>
    <t>00-00117155</t>
  </si>
  <si>
    <t>Скетч Маркер "SANTI" /390918/ "Brush" SA-44, свіжий жовтий (6/84)</t>
  </si>
  <si>
    <t>00-00117156</t>
  </si>
  <si>
    <t>Скетч Маркер "SANTI" /390921/ "Brush" SA-45, жовта канарка (6/84)</t>
  </si>
  <si>
    <t>00-00117157</t>
  </si>
  <si>
    <t>Скетч Маркер "SANTI" /390965/ "Brush" SA-46, яскраво-зелений (6/84)</t>
  </si>
  <si>
    <t>00-00117158</t>
  </si>
  <si>
    <t>Скетч Маркер "SANTI" /390960/ "Brush" SA-48, жовто-зелений (6/84)</t>
  </si>
  <si>
    <t>00-00117159</t>
  </si>
  <si>
    <t>Скетч Маркер "SANTI" /390916/ "Brush" SA-49, пісочний (6/84)</t>
  </si>
  <si>
    <t>00-00117160</t>
  </si>
  <si>
    <t>Скетч Маркер "SANTI" /390971/ "Brush" SA-52, глибокий зелений (6/84)</t>
  </si>
  <si>
    <t>00-00117161</t>
  </si>
  <si>
    <t>Скетч Маркер "SANTI" /390976/ "Brush" SA-54, вірідіан зелений (6/84)</t>
  </si>
  <si>
    <t>00-00117162</t>
  </si>
  <si>
    <t>Скетч Маркер "SANTI" /390970/ "Brush" SA-55, смарагдово-зелений (6/84)</t>
  </si>
  <si>
    <t>00-00117163</t>
  </si>
  <si>
    <t>Скетч Маркер "SANTI" /390968/ "Brush" SA-56, насичено-зелений (6/84)</t>
  </si>
  <si>
    <t>00-00117164</t>
  </si>
  <si>
    <t>Скетч Маркер "SANTI" /390974/ "Brush" SA-57, бірюзово-зелений (6/84)</t>
  </si>
  <si>
    <t>00-00117165</t>
  </si>
  <si>
    <t>Скетч Маркер "SANTI" /390973/ "Brush" SA-58, м'ятний (6/84)</t>
  </si>
  <si>
    <t>00-00117166</t>
  </si>
  <si>
    <t>Скетч Маркер "SANTI" /390963/ "Brush" SA-59, блідо-зелений (6/84)</t>
  </si>
  <si>
    <t>00-00117167</t>
  </si>
  <si>
    <t>Скетч Маркер "SANTI" /390975/ "Brush" SA-61, нефритовий зелений (6/84)</t>
  </si>
  <si>
    <t>00-00117168</t>
  </si>
  <si>
    <t>Скетч Маркер "SANTI" /390978/ "Brush" SA-62, темно-лазурний (6/84)</t>
  </si>
  <si>
    <t>00-00117169</t>
  </si>
  <si>
    <t>Скетч Маркер "SANTI" /390977/ "Brush" SA-63, лазурний (6/84)</t>
  </si>
  <si>
    <t>00-00117170</t>
  </si>
  <si>
    <t>Скетч Маркер "SANTI" /390987/ "Brush" SA-64, індійський синій (6/84)</t>
  </si>
  <si>
    <t>00-00117171</t>
  </si>
  <si>
    <t>Скетч Маркер "SANTI" /390969/ "Brush" SA-68, бірюзовий (6/84)</t>
  </si>
  <si>
    <t>00-00117172</t>
  </si>
  <si>
    <t>Скетч Маркер "SANTI" /390986/ "Brush" SA-69, прусський синій (6/84)</t>
  </si>
  <si>
    <t>00-00117173</t>
  </si>
  <si>
    <t>Скетч Маркер "SANTI" /390897/ "Brush" SA-7, рожева космея (6/84)</t>
  </si>
  <si>
    <t>00-00117174</t>
  </si>
  <si>
    <t>Скетч Маркер "SANTI" /390985/ "Brush" SA-70, королівський синій (6/84)</t>
  </si>
  <si>
    <t>00-00117175</t>
  </si>
  <si>
    <t>Скетч Маркер "SANTI" /390989/ "Brush" SA-71, синій кобальт (6/84)</t>
  </si>
  <si>
    <t>00-00117176</t>
  </si>
  <si>
    <t>Скетч Маркер "SANTI" /390981/ "Brush" SA-73, ультрамарин (6/84)</t>
  </si>
  <si>
    <t>00-00117177</t>
  </si>
  <si>
    <t>Скетч Маркер "SANTI" /390988/ "Brush" SA-74, синій діамант (6/84)</t>
  </si>
  <si>
    <t>00-00117178</t>
  </si>
  <si>
    <t>Скетч Маркер "SANTI" /390980/ "Brush" SA-75, темно-фіолетовий (6/84)</t>
  </si>
  <si>
    <t>00-00117179</t>
  </si>
  <si>
    <t>Скетч Маркер "SANTI" /390983/ "Brush" SA-76, небесно-блакитний (6/84)</t>
  </si>
  <si>
    <t>00-00117180</t>
  </si>
  <si>
    <t>Скетч Маркер "SANTI" /390991/ "Brush" SA-77, блідо-блакитний (6/84)</t>
  </si>
  <si>
    <t>00-00117181</t>
  </si>
  <si>
    <t>Скетч Маркер "SANTI" /390979/ "Brush" SA-83, лавандовий (6/84)</t>
  </si>
  <si>
    <t>00-00117182</t>
  </si>
  <si>
    <t>Скетч Маркер "SANTI" /390903/ "Brush" SA-85, яскраво-фіолетовий (6/84)</t>
  </si>
  <si>
    <t>00-00117183</t>
  </si>
  <si>
    <t>Скетч Маркер "SANTI" /390914/ "Brush" SA-87, фіолетова азалія (6/84)</t>
  </si>
  <si>
    <t>00-00117184</t>
  </si>
  <si>
    <t>Скетч Маркер "SANTI" /390901/ "Brush" SA-88, рожевий ягідний мус (6/84)</t>
  </si>
  <si>
    <t>00-00117185</t>
  </si>
  <si>
    <t>Скетч Маркер "SANTI" /390911/ "Brush" SA-91, древесний (6/84)</t>
  </si>
  <si>
    <t>00-00117186</t>
  </si>
  <si>
    <t>Скетч Маркер "SANTI" /390906/ "Brush" SA-92, шоколад (6/84)</t>
  </si>
  <si>
    <t>00-00117187</t>
  </si>
  <si>
    <t>Скетч Маркер "SANTI" /390910/ "Brush" SA-94, цегляно-коричневий (6/84)</t>
  </si>
  <si>
    <t>00-00117188</t>
  </si>
  <si>
    <t>Скетч Маркер "SANTI" /390944/ "Brush" SA-98, каштановий коричневий (6/84)</t>
  </si>
  <si>
    <t>00-00117189</t>
  </si>
  <si>
    <t>Скетч Маркер "SANTI" /390907/ "Brush" SA-99, бронзовий (6/84)</t>
  </si>
  <si>
    <t>00-00117190</t>
  </si>
  <si>
    <t>Скетч Маркер "SANTI" /390935/ "Brush" SA-BG1, синьо-сірий 1 (6/84)</t>
  </si>
  <si>
    <t>00-00117191</t>
  </si>
  <si>
    <t>Скетч Маркер "SANTI" /390929/ "Brush" SA-BG3, синьо-сірий 3 (6/84)</t>
  </si>
  <si>
    <t>00-00117192</t>
  </si>
  <si>
    <t>Скетч Маркер "SANTI" /390936/ "Brush" SA-BG7, синьо-сірий 7 (6/84)</t>
  </si>
  <si>
    <t>00-00117193</t>
  </si>
  <si>
    <t>Скетч Маркер "SANTI" /390927/ "Brush" SA-CG1, холодний сірий 1 (6/84)</t>
  </si>
  <si>
    <t>00-00117194</t>
  </si>
  <si>
    <t>Скетч Маркер "SANTI" /390928/ "Brush" SA-CG3, холодний сірий 3 (6/84)</t>
  </si>
  <si>
    <t>00-00117195</t>
  </si>
  <si>
    <t>Скетч Маркер "SANTI" /390931/ "Brush" SA-CG4, холодний сірий 4 (6/84)</t>
  </si>
  <si>
    <t>00-00117196</t>
  </si>
  <si>
    <t>Скетч Маркер "SANTI" /390932/ "Brush" SA-CG6, холодний сірий 6 (6/84)</t>
  </si>
  <si>
    <t>00-00117197</t>
  </si>
  <si>
    <t>Скетч Маркер "SANTI" /390938/ "Brush" SA-GG3, зелено-сірий 3 (6/84)</t>
  </si>
  <si>
    <t>00-00117198</t>
  </si>
  <si>
    <t>Скетч Маркер "SANTI" /390937/ "Brush" SA-GG5, зелено-сірий 5 (6/84)</t>
  </si>
  <si>
    <t>00-00117199</t>
  </si>
  <si>
    <t>Скетч Маркер "SANTI" /390939/ "Brush" SA-WG1, теплий сірий 1 (6/84)</t>
  </si>
  <si>
    <t>00-00117200</t>
  </si>
  <si>
    <t>Скетч Маркер "SANTI" /390940/ "Brush" SA-WG3, теплий сірий 3 (6/84)</t>
  </si>
  <si>
    <t>00-00117201</t>
  </si>
  <si>
    <t>Скетч Маркер "SANTI" /390943/ "Brush" SA-WG5, теплий сірий 5 (6/84)</t>
  </si>
  <si>
    <t>00-00117202</t>
  </si>
  <si>
    <t>Скетч Маркер "SANTI" /390945/ "Brush" SA-WG8, теплий сірий 8 (6/84)</t>
  </si>
  <si>
    <t>00-00117203</t>
  </si>
  <si>
    <t>Скетч Маркер "SANTI" /390890/ "Professional" SA-0, безбарвний блендер (6/84)</t>
  </si>
  <si>
    <t>00-00117204</t>
  </si>
  <si>
    <t>Скетч Маркер "SANTI" /390808/ "Professional" SA-101, охра жовта (6/84)</t>
  </si>
  <si>
    <t>00-00117205</t>
  </si>
  <si>
    <t>Скетч Маркер "SANTI" /390809/ "Professional" SA-102, умбра (6/84)</t>
  </si>
  <si>
    <t>00-00117206</t>
  </si>
  <si>
    <t>Скетч Маркер "SANTI" /390804/ "Professional" SA-104, коричневий (6/84)</t>
  </si>
  <si>
    <t>00-00117207</t>
  </si>
  <si>
    <t>Скетч Маркер "SANTI" /390892/ "Professional" SA-109, світло-пісочний (6/84)</t>
  </si>
  <si>
    <t>00-00117208</t>
  </si>
  <si>
    <t>Скетч Маркер "SANTI" /390856/ "Professional" SA-11, кармін (6/84)</t>
  </si>
  <si>
    <t>00-00117209</t>
  </si>
  <si>
    <t>Скетч Маркер "SANTI" /390859/ "Professional" SA-12, кораловий (6/84)</t>
  </si>
  <si>
    <t>00-00117210</t>
  </si>
  <si>
    <t>Скетч Маркер "SANTI" /390834/ "Professional" SA-120, чорний (6/84)</t>
  </si>
  <si>
    <t>00-00117211</t>
  </si>
  <si>
    <t>Скетч Маркер "SANTI" /390849/ "Professional" SA-122, флуоресцентний помаранчевий (6/84)</t>
  </si>
  <si>
    <t>00-00117212</t>
  </si>
  <si>
    <t>Скетч Маркер "SANTI" /390822/ "Professional" SA-123, флуоресцентний жовтий (6/84)</t>
  </si>
  <si>
    <t>00-00117213</t>
  </si>
  <si>
    <t>Скетч Маркер "SANTI" /390864/ "Professional" SA-124, флуоресцентний зелений (6/84)</t>
  </si>
  <si>
    <t>00-00117214</t>
  </si>
  <si>
    <t>Скетч Маркер "SANTI" /390794/ "Professional" SA-126, флуоресцентний рожевий (6/84)</t>
  </si>
  <si>
    <t>00-00117215</t>
  </si>
  <si>
    <t>Скетч Маркер "SANTI" /390826/ "Professional" SA-134, світло-кремовий (6/84)</t>
  </si>
  <si>
    <t>00-00117216</t>
  </si>
  <si>
    <t>Скетч Маркер "SANTI" /390825/ "Professional" SA-137, прозорий рожевий (6/84)</t>
  </si>
  <si>
    <t>00-00117217</t>
  </si>
  <si>
    <t>Скетч Маркер "SANTI" /390799/ "Professional" SA-138, світло-рожевий (6/84)</t>
  </si>
  <si>
    <t>00-00117218</t>
  </si>
  <si>
    <t>Скетч Маркер "SANTI" /390824/ "Professional" SA-139, тілесний (6/84)</t>
  </si>
  <si>
    <t>00-00117219</t>
  </si>
  <si>
    <t>Скетч Маркер "SANTI" /390852/ "Professional" SA-14, кіновар (6/84)</t>
  </si>
  <si>
    <t>00-00117220</t>
  </si>
  <si>
    <t>Скетч Маркер "SANTI" /390847/ "Professional" SA-140, фруктовий рожевий (6/84)</t>
  </si>
  <si>
    <t>00-00117221</t>
  </si>
  <si>
    <t>Скетч Маркер "SANTI" /390846/ "Professional" SA-141, жовтець (6/84)</t>
  </si>
  <si>
    <t>00-00117222</t>
  </si>
  <si>
    <t>Скетч Маркер "SANTI" /390854/ "Professional" SA-146, ніжно-ліловий (6/84)</t>
  </si>
  <si>
    <t>00-00117223</t>
  </si>
  <si>
    <t>Скетч Маркер "SANTI" /390866/ "Professional" SA-173, тьмяно-зелений (6/84)</t>
  </si>
  <si>
    <t>00-00117224</t>
  </si>
  <si>
    <t>Скетч Маркер "SANTI" /390867/ "Professional" SA-175, салатовий (6/84)</t>
  </si>
  <si>
    <t>00-00117225</t>
  </si>
  <si>
    <t>Скетч Маркер "SANTI" /390872/ "Professional" SA-179, світло-м'ятний (6/84)</t>
  </si>
  <si>
    <t>00-00117226</t>
  </si>
  <si>
    <t>Скетч Маркер "SANTI" /390798/ "Professional" SA-18, фуксія (6/84)</t>
  </si>
  <si>
    <t>00-00117227</t>
  </si>
  <si>
    <t>Скетч Маркер "SANTI" /390882/ "Professional" SA-182, морозний синій (6/84)</t>
  </si>
  <si>
    <t>00-00117228</t>
  </si>
  <si>
    <t>Скетч Маркер "SANTI" /390793/ "Professional" SA-198, ніжно-рожевий (6/84)</t>
  </si>
  <si>
    <t>00-00117229</t>
  </si>
  <si>
    <t>Скетч Маркер "SANTI" /390813/ "Professional" SA-2, фіолетово-червоний (6/84)</t>
  </si>
  <si>
    <t>00-00117230</t>
  </si>
  <si>
    <t>Скетч Маркер "SANTI" /390853/ "Professional" SA-21, теракотовий (6/84)</t>
  </si>
  <si>
    <t>00-00117231</t>
  </si>
  <si>
    <t>Скетч Маркер "SANTI" /390850/ "Professional" SA-22, французька кіновар (6/84)</t>
  </si>
  <si>
    <t>00-00117232</t>
  </si>
  <si>
    <t>Скетч Маркер "SANTI" /390851/ "Professional" SA-23, помаранчевий (6/84)</t>
  </si>
  <si>
    <t>00-00117233</t>
  </si>
  <si>
    <t>Скетч Маркер "SANTI" /390848/ "Professional" SA-26, пастельно-персиковий (6/84)</t>
  </si>
  <si>
    <t>00-00117234</t>
  </si>
  <si>
    <t>Скетч Маркер "SANTI" /390855/ "Professional" SA-3, рожева троянда (6/84)</t>
  </si>
  <si>
    <t>00-00117235</t>
  </si>
  <si>
    <t>Скетч Маркер "SANTI" /390817/ "Professional" SA-32, темно-жовтий (6/84)</t>
  </si>
  <si>
    <t>00-00117236</t>
  </si>
  <si>
    <t>Скетч Маркер "SANTI" /390820/ "Professional" SA-35, лимонно-жовтий (6/84)</t>
  </si>
  <si>
    <t>00-00117237</t>
  </si>
  <si>
    <t>Скетч Маркер "SANTI" /390819/ "Professional" SA-36, кремовий (6/84)</t>
  </si>
  <si>
    <t>00-00117238</t>
  </si>
  <si>
    <t>Скетч Маркер "SANTI" /390857/ "Professional" SA-4, яскраво-червоний (6/84)</t>
  </si>
  <si>
    <t>00-00117239</t>
  </si>
  <si>
    <t>Скетч Маркер "SANTI" /390805/ "Professional" SA-41, оливковий (6/84)</t>
  </si>
  <si>
    <t>00-00117240</t>
  </si>
  <si>
    <t>Скетч Маркер "SANTI" /390862/ "Professional" SA-42, бронзово-зелений (6/84)</t>
  </si>
  <si>
    <t>00-00117241</t>
  </si>
  <si>
    <t>Скетч Маркер "SANTI" /390861/ "Professional" SA-43, насичено-оливковий (6/84)</t>
  </si>
  <si>
    <t>00-00117242</t>
  </si>
  <si>
    <t>Скетч Маркер "SANTI" /390818/ "Professional" SA-44, свіжий жовтий (6/84)</t>
  </si>
  <si>
    <t>00-00117243</t>
  </si>
  <si>
    <t>Скетч Маркер "SANTI" /390821/ "Professional" SA-45, жовта канарка (6/84)</t>
  </si>
  <si>
    <t>00-00117244</t>
  </si>
  <si>
    <t>Скетч Маркер "SANTI" /390865/ "Professional" SA-46, яскраво-зелений (6/84)</t>
  </si>
  <si>
    <t>00-00117245</t>
  </si>
  <si>
    <t>Скетч Маркер "SANTI" /390860/ "Professional" SA-48, жовто-зелений (6/84)</t>
  </si>
  <si>
    <t>00-00117246</t>
  </si>
  <si>
    <t>Скетч Маркер "SANTI" /390816/ "Professional" SA-49, пісочний (6/84)</t>
  </si>
  <si>
    <t>00-00117247</t>
  </si>
  <si>
    <t>Скетч Маркер "SANTI" /390871/ "Professional" SA-52, глибокий зелений (6/84)</t>
  </si>
  <si>
    <t>00-00117248</t>
  </si>
  <si>
    <t>Скетч Маркер "SANTI" /390876/ "Professional" SA-54, вірідіан зелений (6/84)</t>
  </si>
  <si>
    <t>00-00117249</t>
  </si>
  <si>
    <t>Скетч Маркер "SANTI" /390870/ "Professional" SA-55, смарагдово-зелений (6/84)</t>
  </si>
  <si>
    <t>00-00117250</t>
  </si>
  <si>
    <t>Скетч Маркер "SANTI" /390868/ "Professional" SA-56, насичено-зелений (6/84)</t>
  </si>
  <si>
    <t>00-00117251</t>
  </si>
  <si>
    <t>Скетч Маркер "SANTI" /390874/ "Professional" SA-57, бірюзово-зелений (6/84)</t>
  </si>
  <si>
    <t>00-00117252</t>
  </si>
  <si>
    <t>Скетч Маркер "SANTI" /390873/ "Professional" SA-58, м'ятний (6/84)</t>
  </si>
  <si>
    <t>00-00117253</t>
  </si>
  <si>
    <t>Скетч Маркер "SANTI" /390863/ "Professional" SA-59, блідо-зелений (6/84)</t>
  </si>
  <si>
    <t>00-00117254</t>
  </si>
  <si>
    <t>Скетч Маркер "SANTI" /390875/ "Professional" SA-61, нефритовий зелений (6/84)</t>
  </si>
  <si>
    <t>00-00117255</t>
  </si>
  <si>
    <t>Скетч Маркер "SANTI" /390878/ "Professional" SA-62, темно-лазурний (6/84)</t>
  </si>
  <si>
    <t>00-00117256</t>
  </si>
  <si>
    <t>Скетч Маркер "SANTI" /390877/ "Professional" SA-63, лазурний (6/84)</t>
  </si>
  <si>
    <t>00-00117257</t>
  </si>
  <si>
    <t>Скетч Маркер "SANTI" /390887/ "Professional" SA-64, індійський синій (6/84)</t>
  </si>
  <si>
    <t>00-00117258</t>
  </si>
  <si>
    <t>Скетч Маркер "SANTI" /390869/ "Professional" SA-68, бірюзовий (6/84)</t>
  </si>
  <si>
    <t>00-00117259</t>
  </si>
  <si>
    <t>Скетч Маркер "SANTI" /390886/ "Professional" SA-69, прусський синій (6/84)</t>
  </si>
  <si>
    <t>00-00117260</t>
  </si>
  <si>
    <t>Скетч Маркер "SANTI" /390797/ "Professional" SA-7, рожева космея (6/84)</t>
  </si>
  <si>
    <t>00-00117261</t>
  </si>
  <si>
    <t>Скетч Маркер "SANTI" /390885/ "Professional" SA-70, королівський синій (6/84)</t>
  </si>
  <si>
    <t>00-00117262</t>
  </si>
  <si>
    <t>Скетч Маркер "SANTI" /390889/ "Professional" SA-71, синій кобальт (6/84)</t>
  </si>
  <si>
    <t>00-00117263</t>
  </si>
  <si>
    <t>Скетч Маркер "SANTI" /390881/ "Professional" SA-73, ультрамарин (6/84)</t>
  </si>
  <si>
    <t>00-00117264</t>
  </si>
  <si>
    <t>Скетч Маркер "SANTI" /390888/ "Professional" SA-74, синій діамант (6/84)</t>
  </si>
  <si>
    <t>00-00117265</t>
  </si>
  <si>
    <t>Скетч Маркер "SANTI" /390880/ "Professional" SA-75, темно-фіолетовий (6/84)</t>
  </si>
  <si>
    <t>00-00117266</t>
  </si>
  <si>
    <t>Скетч Маркер "SANTI" /390883/ "Professional" SA-76, небесно-блакитний (6/84)</t>
  </si>
  <si>
    <t>00-00117267</t>
  </si>
  <si>
    <t>Скетч Маркер "SANTI" /390891/ "Professional" SA-77, блідо-блакитний (6/84)</t>
  </si>
  <si>
    <t>00-00117268</t>
  </si>
  <si>
    <t>Скетч Маркер "SANTI" /390879/ "Professional" SA-83, лавандовий (6/84)</t>
  </si>
  <si>
    <t>00-00117269</t>
  </si>
  <si>
    <t>Скетч Маркер "SANTI" /390803/ "Professional" SA-85, яскраво-фіолетовий (6/84)</t>
  </si>
  <si>
    <t>00-00117270</t>
  </si>
  <si>
    <t>Скетч Маркер "SANTI" /390814/ "Professional" SA-87, фіолетова азалія (6/84)</t>
  </si>
  <si>
    <t>00-00117271</t>
  </si>
  <si>
    <t>Скетч Маркер "SANTI" /390801/ "Professional" SA-88, рожевий ягідний мус (6/54)</t>
  </si>
  <si>
    <t>00-00117272</t>
  </si>
  <si>
    <t>Скетч Маркер "SANTI" /390811/ "Professional" SA-91, древесний (6/84)</t>
  </si>
  <si>
    <t>00-00117273</t>
  </si>
  <si>
    <t>Скетч Маркер "SANTI" /390806/ "Professional" SA-92, шоколад (6/84)</t>
  </si>
  <si>
    <t>00-00117274</t>
  </si>
  <si>
    <t>Скетч Маркер "SANTI" /390810/ "Professional" SA-94, цегляно-коричневий (6/84)</t>
  </si>
  <si>
    <t>00-00117275</t>
  </si>
  <si>
    <t>Скетч Маркер "SANTI" /390844/ "Professional" SA-98, каштановий коричневий (6/84)</t>
  </si>
  <si>
    <t>00-00117276</t>
  </si>
  <si>
    <t>Скетч Маркер "SANTI" /390807/ "Professional" SA-99, бронзовий (6/84)</t>
  </si>
  <si>
    <t>00-00117277</t>
  </si>
  <si>
    <t>Скетч Маркер "SANTI" /390835/ "Professional" SA-BG1, синьо-сірий 1 (6/84)</t>
  </si>
  <si>
    <t>00-00117278</t>
  </si>
  <si>
    <t>Скетч Маркер "SANTI" /390829/ "Professional" SA-BG3, синьо-сірий 3 (6/84)</t>
  </si>
  <si>
    <t>00-00117279</t>
  </si>
  <si>
    <t>Скетч Маркер "SANTI" /390836/ "Professional" SA-BG7, синьо-сірий 7 (6/84)</t>
  </si>
  <si>
    <t>00-00117280</t>
  </si>
  <si>
    <t>Скетч Маркер "SANTI" /390827/ "Professional" SA-CG1, холодний сірий 1 (6/84)</t>
  </si>
  <si>
    <t>00-00117281</t>
  </si>
  <si>
    <t>Скетч Маркер "SANTI" /390828/ "Professional" SA-CG3, холодний сірий 3 (6/84)</t>
  </si>
  <si>
    <t>00-00117282</t>
  </si>
  <si>
    <t>Скетч Маркер "SANTI" /390831/ "Professional" SA-CG4, холодний сірий 4 (6/84)</t>
  </si>
  <si>
    <t>00-00117283</t>
  </si>
  <si>
    <t>Скетч Маркер "SANTI" /390832/ "Professional" SA-CG6, холодний сірий 6 (6/84)</t>
  </si>
  <si>
    <t>00-00117284</t>
  </si>
  <si>
    <t>Скетч Маркер "SANTI" /390838/ "Professional" SA-GG3, зелено-сірий 3 (6/84)</t>
  </si>
  <si>
    <t>00-00117285</t>
  </si>
  <si>
    <t>Скетч Маркер "SANTI" /390837/ "Professional" SA-GG5, зелено-сірий 5 (6/84)</t>
  </si>
  <si>
    <t>00-00117286</t>
  </si>
  <si>
    <t>Скетч Маркер "SANTI" /390839/ "Professional" SA-WG1, теплий сірий 1 (6/84)</t>
  </si>
  <si>
    <t>00-00117287</t>
  </si>
  <si>
    <t>Скетч Маркер "SANTI" /390840/ "Professional" SA-WG3, теплий сірий 3 (6/84)</t>
  </si>
  <si>
    <t>00-00117288</t>
  </si>
  <si>
    <t>Скетч Маркер "SANTI" /390843/ "Professional" SA-WG5, теплий сірий 5 (6/84)</t>
  </si>
  <si>
    <t>00-00117289</t>
  </si>
  <si>
    <t>Скетч Маркер "SANTI" /390845/ "Professional" SA-WG8, теплий сірий 8 (6/84)</t>
  </si>
  <si>
    <t>00-00117290</t>
  </si>
  <si>
    <t>Набір лінерів "SANTI" /390602/ пігментні, двосторонні, чорні,  8 шт/уп (1/36)</t>
  </si>
  <si>
    <t>00-00064589</t>
  </si>
  <si>
    <t>Набір двостор. маркерів "SANTI sketch" /390550/ "Anime" 6 шт/уп, 3/4,7 мм (1/14)</t>
  </si>
  <si>
    <t>00-00064590</t>
  </si>
  <si>
    <t>Набір двостор. маркерів "SANTI sketch" /390546/ "Basic Colours" 6 шт/уп, 3/4,7 мм (1/14)</t>
  </si>
  <si>
    <t>00-00117291</t>
  </si>
  <si>
    <t>Набір Скетч Маркерів  "SANTI" /390597/ в фірмовому пеналі, 18 шт./уп. (1/24)</t>
  </si>
  <si>
    <t>00-00107944</t>
  </si>
  <si>
    <t>Набір скетч маркерів "Santi" /390777/ 24 кол. спиртові, у сумці (1/24)</t>
  </si>
  <si>
    <t>00-00107945</t>
  </si>
  <si>
    <t>Набір скетч маркерів "Santi" /390778/ 40 кол. спиртові, у сумці (1/18)</t>
  </si>
  <si>
    <t>00-00107946</t>
  </si>
  <si>
    <t>Набір скетч маркерів "Santi" /390779/ 60 кол. спиртові, у сумці (1/10)</t>
  </si>
  <si>
    <t>00-00107947</t>
  </si>
  <si>
    <t>Набір скетч маркерів "Santi" /390780/ 80 кол. спиртові, у сумці (1/8)</t>
  </si>
  <si>
    <t>00-00109542</t>
  </si>
  <si>
    <t>Набір маркерів 3 кол. "Santi" /390769/ "Glitter Brush" акварельні, відтінки синього, 3 шт/уп (1/50)</t>
  </si>
  <si>
    <t>00-00117292</t>
  </si>
  <si>
    <t>Набір маркерів 12 шт. "SANTI" /391055/ ДВОСТОРОННІ, акварельні "Brush Marker" (1/40/80)</t>
  </si>
  <si>
    <t>00-00117293</t>
  </si>
  <si>
    <t>Набір маркерів 24 шт. "SANTI" /391056/ ДВОСТОРОННІ, акварельні "Brush Marker" (1/20/40)</t>
  </si>
  <si>
    <t>00-00109543</t>
  </si>
  <si>
    <t>Набір маркерів 3 кол. "Santi" /390772/ "Glitter Brush" акварельні, відтінки жовтого, 3 шт/уп (1/50)</t>
  </si>
  <si>
    <t>00-00109544</t>
  </si>
  <si>
    <t>Набір маркерів 3 кол. "Santi" /390771/ "Glitter Brush" акварельні, відтінки зеленого, 3 шт/уп (1/50)</t>
  </si>
  <si>
    <t>00-00109545</t>
  </si>
  <si>
    <t>Набір маркерів 3 кол. "Santi" /390773/ "Glitter Brush" акварельні, відтінки рожевого, 3 шт/уп (1/50)</t>
  </si>
  <si>
    <t>00-00109546</t>
  </si>
  <si>
    <t>Набір маркерів 3 кол. "Santi" /390770/ "Glitter Brush" акварельні, відтінки фіолетового, 3 шт/уп (1/50)</t>
  </si>
  <si>
    <t>00-00109547</t>
  </si>
  <si>
    <t>Набір маркерів 3 кол. "Santi" /390768/ "Glitter Brush" акварельні, відтінки червоного, 3 шт/уп (1/50)</t>
  </si>
  <si>
    <t>00-00117294</t>
  </si>
  <si>
    <t>Набір маркерів  "SANTI" /391029/ "Glitter", акрилових, 5 шт/уп (1/24/96)</t>
  </si>
  <si>
    <t>00-00117295</t>
  </si>
  <si>
    <t>Набір лінерів 18кол. "SANTI" /390993/ (1/12/72)</t>
  </si>
  <si>
    <t>00-00117296</t>
  </si>
  <si>
    <t>Набір лінерів 24кол.  "SANTI" /390994/ (1/6/48)</t>
  </si>
  <si>
    <t>00-00117297</t>
  </si>
  <si>
    <t>Набір лінерів 30кол.  "SANTI" /390995/ (1/6/36)</t>
  </si>
  <si>
    <t>00-00117298</t>
  </si>
  <si>
    <t>Ручка-пензлик для калліграфії та летерингу "SANTI" /390997/ (1/24/576)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</si>
</sst>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Tahoma"/>
      <family val="2"/>
    </font>
    <font>
      <sz val="8"/>
      <name val="Tahoma"/>
      <family val="2"/>
    </font>
    <font>
      <u/>
      <sz val="8"/>
      <color theme="10"/>
      <name val="Arial"/>
    </font>
    <font>
      <b/>
      <u/>
      <sz val="10"/>
      <color theme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BEBEB"/>
        <bgColor auto="1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1" fontId="1" fillId="0" borderId="4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1" fontId="1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4" fillId="0" borderId="4" xfId="1" applyFont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1" fontId="1" fillId="0" borderId="6" xfId="0" applyNumberFormat="1" applyFont="1" applyBorder="1" applyAlignment="1">
      <alignment horizontal="center" wrapText="1"/>
    </xf>
    <xf numFmtId="0" fontId="1" fillId="2" borderId="3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671" Type="http://schemas.openxmlformats.org/officeDocument/2006/relationships/image" Target="../media/image671.png"/><Relationship Id="rId21" Type="http://schemas.openxmlformats.org/officeDocument/2006/relationships/image" Target="../media/image21.png"/><Relationship Id="rId324" Type="http://schemas.openxmlformats.org/officeDocument/2006/relationships/image" Target="../media/image324.png"/><Relationship Id="rId531" Type="http://schemas.openxmlformats.org/officeDocument/2006/relationships/image" Target="../media/image531.png"/><Relationship Id="rId629" Type="http://schemas.openxmlformats.org/officeDocument/2006/relationships/image" Target="../media/image629.png"/><Relationship Id="rId170" Type="http://schemas.openxmlformats.org/officeDocument/2006/relationships/image" Target="../media/image170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32" Type="http://schemas.openxmlformats.org/officeDocument/2006/relationships/image" Target="../media/image3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542" Type="http://schemas.openxmlformats.org/officeDocument/2006/relationships/image" Target="../media/image542.png"/><Relationship Id="rId181" Type="http://schemas.openxmlformats.org/officeDocument/2006/relationships/image" Target="../media/image181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86" Type="http://schemas.openxmlformats.org/officeDocument/2006/relationships/image" Target="../media/image486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png"/><Relationship Id="rId553" Type="http://schemas.openxmlformats.org/officeDocument/2006/relationships/image" Target="../media/image553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497" Type="http://schemas.openxmlformats.org/officeDocument/2006/relationships/image" Target="../media/image497.png"/><Relationship Id="rId620" Type="http://schemas.openxmlformats.org/officeDocument/2006/relationships/image" Target="../media/image620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217" Type="http://schemas.openxmlformats.org/officeDocument/2006/relationships/image" Target="../media/image217.png"/><Relationship Id="rId564" Type="http://schemas.openxmlformats.org/officeDocument/2006/relationships/image" Target="../media/image564.png"/><Relationship Id="rId424" Type="http://schemas.openxmlformats.org/officeDocument/2006/relationships/image" Target="../media/image424.png"/><Relationship Id="rId631" Type="http://schemas.openxmlformats.org/officeDocument/2006/relationships/image" Target="../media/image631.png"/><Relationship Id="rId270" Type="http://schemas.openxmlformats.org/officeDocument/2006/relationships/image" Target="../media/image270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642" Type="http://schemas.openxmlformats.org/officeDocument/2006/relationships/image" Target="../media/image642.png"/><Relationship Id="rId281" Type="http://schemas.openxmlformats.org/officeDocument/2006/relationships/image" Target="../media/image281.png"/><Relationship Id="rId502" Type="http://schemas.openxmlformats.org/officeDocument/2006/relationships/image" Target="../media/image502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86" Type="http://schemas.openxmlformats.org/officeDocument/2006/relationships/image" Target="../media/image586.png"/><Relationship Id="rId7" Type="http://schemas.openxmlformats.org/officeDocument/2006/relationships/image" Target="../media/image7.png"/><Relationship Id="rId239" Type="http://schemas.openxmlformats.org/officeDocument/2006/relationships/image" Target="../media/image239.png"/><Relationship Id="rId446" Type="http://schemas.openxmlformats.org/officeDocument/2006/relationships/image" Target="../media/image446.png"/><Relationship Id="rId653" Type="http://schemas.openxmlformats.org/officeDocument/2006/relationships/image" Target="../media/image653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87" Type="http://schemas.openxmlformats.org/officeDocument/2006/relationships/image" Target="../media/image87.png"/><Relationship Id="rId513" Type="http://schemas.openxmlformats.org/officeDocument/2006/relationships/image" Target="../media/image513.png"/><Relationship Id="rId597" Type="http://schemas.openxmlformats.org/officeDocument/2006/relationships/image" Target="../media/image597.png"/><Relationship Id="rId152" Type="http://schemas.openxmlformats.org/officeDocument/2006/relationships/image" Target="../media/image152.png"/><Relationship Id="rId457" Type="http://schemas.openxmlformats.org/officeDocument/2006/relationships/image" Target="../media/image457.png"/><Relationship Id="rId664" Type="http://schemas.openxmlformats.org/officeDocument/2006/relationships/image" Target="../media/image664.png"/><Relationship Id="rId14" Type="http://schemas.openxmlformats.org/officeDocument/2006/relationships/image" Target="../media/image14.png"/><Relationship Id="rId317" Type="http://schemas.openxmlformats.org/officeDocument/2006/relationships/image" Target="../media/image317.png"/><Relationship Id="rId524" Type="http://schemas.openxmlformats.org/officeDocument/2006/relationships/image" Target="../media/image524.png"/><Relationship Id="rId98" Type="http://schemas.openxmlformats.org/officeDocument/2006/relationships/image" Target="../media/image98.png"/><Relationship Id="rId163" Type="http://schemas.openxmlformats.org/officeDocument/2006/relationships/image" Target="../media/image163.png"/><Relationship Id="rId370" Type="http://schemas.openxmlformats.org/officeDocument/2006/relationships/image" Target="../media/image370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25" Type="http://schemas.openxmlformats.org/officeDocument/2006/relationships/image" Target="../media/image25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602" Type="http://schemas.openxmlformats.org/officeDocument/2006/relationships/image" Target="../media/image602.png"/><Relationship Id="rId241" Type="http://schemas.openxmlformats.org/officeDocument/2006/relationships/image" Target="../media/image241.png"/><Relationship Id="rId479" Type="http://schemas.openxmlformats.org/officeDocument/2006/relationships/image" Target="../media/image479.png"/><Relationship Id="rId36" Type="http://schemas.openxmlformats.org/officeDocument/2006/relationships/image" Target="../media/image36.png"/><Relationship Id="rId339" Type="http://schemas.openxmlformats.org/officeDocument/2006/relationships/image" Target="../media/image339.png"/><Relationship Id="rId546" Type="http://schemas.openxmlformats.org/officeDocument/2006/relationships/image" Target="../media/image546.png"/><Relationship Id="rId101" Type="http://schemas.openxmlformats.org/officeDocument/2006/relationships/image" Target="../media/image101.png"/><Relationship Id="rId185" Type="http://schemas.openxmlformats.org/officeDocument/2006/relationships/image" Target="../media/image185.png"/><Relationship Id="rId406" Type="http://schemas.openxmlformats.org/officeDocument/2006/relationships/image" Target="../media/image406.png"/><Relationship Id="rId392" Type="http://schemas.openxmlformats.org/officeDocument/2006/relationships/image" Target="../media/image392.png"/><Relationship Id="rId613" Type="http://schemas.openxmlformats.org/officeDocument/2006/relationships/image" Target="../media/image613.png"/><Relationship Id="rId252" Type="http://schemas.openxmlformats.org/officeDocument/2006/relationships/image" Target="../media/image252.png"/><Relationship Id="rId47" Type="http://schemas.openxmlformats.org/officeDocument/2006/relationships/image" Target="../media/image47.png"/><Relationship Id="rId112" Type="http://schemas.openxmlformats.org/officeDocument/2006/relationships/image" Target="../media/image112.png"/><Relationship Id="rId557" Type="http://schemas.openxmlformats.org/officeDocument/2006/relationships/image" Target="../media/image557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624" Type="http://schemas.openxmlformats.org/officeDocument/2006/relationships/image" Target="../media/image624.png"/><Relationship Id="rId263" Type="http://schemas.openxmlformats.org/officeDocument/2006/relationships/image" Target="../media/image263.png"/><Relationship Id="rId470" Type="http://schemas.openxmlformats.org/officeDocument/2006/relationships/image" Target="../media/image470.png"/><Relationship Id="rId58" Type="http://schemas.openxmlformats.org/officeDocument/2006/relationships/image" Target="../media/image58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79" Type="http://schemas.openxmlformats.org/officeDocument/2006/relationships/image" Target="../media/image579.png"/><Relationship Id="rId341" Type="http://schemas.openxmlformats.org/officeDocument/2006/relationships/image" Target="../media/image341.png"/><Relationship Id="rId439" Type="http://schemas.openxmlformats.org/officeDocument/2006/relationships/image" Target="../media/image439.png"/><Relationship Id="rId646" Type="http://schemas.openxmlformats.org/officeDocument/2006/relationships/image" Target="../media/image646.png"/><Relationship Id="rId201" Type="http://schemas.openxmlformats.org/officeDocument/2006/relationships/image" Target="../media/image201.png"/><Relationship Id="rId243" Type="http://schemas.openxmlformats.org/officeDocument/2006/relationships/image" Target="../media/image243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506" Type="http://schemas.openxmlformats.org/officeDocument/2006/relationships/image" Target="../media/image506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492" Type="http://schemas.openxmlformats.org/officeDocument/2006/relationships/image" Target="../media/image492.png"/><Relationship Id="rId548" Type="http://schemas.openxmlformats.org/officeDocument/2006/relationships/image" Target="../media/image548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87" Type="http://schemas.openxmlformats.org/officeDocument/2006/relationships/image" Target="../media/image187.png"/><Relationship Id="rId352" Type="http://schemas.openxmlformats.org/officeDocument/2006/relationships/image" Target="../media/image352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212" Type="http://schemas.openxmlformats.org/officeDocument/2006/relationships/image" Target="../media/image212.png"/><Relationship Id="rId254" Type="http://schemas.openxmlformats.org/officeDocument/2006/relationships/image" Target="../media/image254.png"/><Relationship Id="rId657" Type="http://schemas.openxmlformats.org/officeDocument/2006/relationships/image" Target="../media/image657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96" Type="http://schemas.openxmlformats.org/officeDocument/2006/relationships/image" Target="../media/image296.png"/><Relationship Id="rId461" Type="http://schemas.openxmlformats.org/officeDocument/2006/relationships/image" Target="../media/image461.png"/><Relationship Id="rId517" Type="http://schemas.openxmlformats.org/officeDocument/2006/relationships/image" Target="../media/image517.png"/><Relationship Id="rId559" Type="http://schemas.openxmlformats.org/officeDocument/2006/relationships/image" Target="../media/image559.pn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63" Type="http://schemas.openxmlformats.org/officeDocument/2006/relationships/image" Target="../media/image363.png"/><Relationship Id="rId419" Type="http://schemas.openxmlformats.org/officeDocument/2006/relationships/image" Target="../media/image419.png"/><Relationship Id="rId570" Type="http://schemas.openxmlformats.org/officeDocument/2006/relationships/image" Target="../media/image570.png"/><Relationship Id="rId626" Type="http://schemas.openxmlformats.org/officeDocument/2006/relationships/image" Target="../media/image626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668" Type="http://schemas.openxmlformats.org/officeDocument/2006/relationships/image" Target="../media/image668.png"/><Relationship Id="rId18" Type="http://schemas.openxmlformats.org/officeDocument/2006/relationships/image" Target="../media/image18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528" Type="http://schemas.openxmlformats.org/officeDocument/2006/relationships/image" Target="../media/image528.png"/><Relationship Id="rId125" Type="http://schemas.openxmlformats.org/officeDocument/2006/relationships/image" Target="../media/image125.png"/><Relationship Id="rId167" Type="http://schemas.openxmlformats.org/officeDocument/2006/relationships/image" Target="../media/image167.png"/><Relationship Id="rId332" Type="http://schemas.openxmlformats.org/officeDocument/2006/relationships/image" Target="../media/image332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637" Type="http://schemas.openxmlformats.org/officeDocument/2006/relationships/image" Target="../media/image637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76" Type="http://schemas.openxmlformats.org/officeDocument/2006/relationships/image" Target="../media/image276.png"/><Relationship Id="rId441" Type="http://schemas.openxmlformats.org/officeDocument/2006/relationships/image" Target="../media/image441.png"/><Relationship Id="rId483" Type="http://schemas.openxmlformats.org/officeDocument/2006/relationships/image" Target="../media/image483.png"/><Relationship Id="rId539" Type="http://schemas.openxmlformats.org/officeDocument/2006/relationships/image" Target="../media/image539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82" Type="http://schemas.openxmlformats.org/officeDocument/2006/relationships/image" Target="../media/image82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592" Type="http://schemas.openxmlformats.org/officeDocument/2006/relationships/image" Target="../media/image592.png"/><Relationship Id="rId606" Type="http://schemas.openxmlformats.org/officeDocument/2006/relationships/image" Target="../media/image606.png"/><Relationship Id="rId648" Type="http://schemas.openxmlformats.org/officeDocument/2006/relationships/image" Target="../media/image648.png"/><Relationship Id="rId245" Type="http://schemas.openxmlformats.org/officeDocument/2006/relationships/image" Target="../media/image245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52" Type="http://schemas.openxmlformats.org/officeDocument/2006/relationships/image" Target="../media/image452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105" Type="http://schemas.openxmlformats.org/officeDocument/2006/relationships/image" Target="../media/image105.png"/><Relationship Id="rId147" Type="http://schemas.openxmlformats.org/officeDocument/2006/relationships/image" Target="../media/image147.png"/><Relationship Id="rId312" Type="http://schemas.openxmlformats.org/officeDocument/2006/relationships/image" Target="../media/image312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561" Type="http://schemas.openxmlformats.org/officeDocument/2006/relationships/image" Target="../media/image561.png"/><Relationship Id="rId617" Type="http://schemas.openxmlformats.org/officeDocument/2006/relationships/image" Target="../media/image617.png"/><Relationship Id="rId659" Type="http://schemas.openxmlformats.org/officeDocument/2006/relationships/image" Target="../media/image659.png"/><Relationship Id="rId214" Type="http://schemas.openxmlformats.org/officeDocument/2006/relationships/image" Target="../media/image214.png"/><Relationship Id="rId256" Type="http://schemas.openxmlformats.org/officeDocument/2006/relationships/image" Target="../media/image256.png"/><Relationship Id="rId298" Type="http://schemas.openxmlformats.org/officeDocument/2006/relationships/image" Target="../media/image298.png"/><Relationship Id="rId421" Type="http://schemas.openxmlformats.org/officeDocument/2006/relationships/image" Target="../media/image421.png"/><Relationship Id="rId463" Type="http://schemas.openxmlformats.org/officeDocument/2006/relationships/image" Target="../media/image463.png"/><Relationship Id="rId519" Type="http://schemas.openxmlformats.org/officeDocument/2006/relationships/image" Target="../media/image519.png"/><Relationship Id="rId670" Type="http://schemas.openxmlformats.org/officeDocument/2006/relationships/image" Target="../media/image670.png"/><Relationship Id="rId116" Type="http://schemas.openxmlformats.org/officeDocument/2006/relationships/image" Target="../media/image116.png"/><Relationship Id="rId158" Type="http://schemas.openxmlformats.org/officeDocument/2006/relationships/image" Target="../media/image158.png"/><Relationship Id="rId323" Type="http://schemas.openxmlformats.org/officeDocument/2006/relationships/image" Target="../media/image323.png"/><Relationship Id="rId530" Type="http://schemas.openxmlformats.org/officeDocument/2006/relationships/image" Target="../media/image530.png"/><Relationship Id="rId20" Type="http://schemas.openxmlformats.org/officeDocument/2006/relationships/image" Target="../media/image20.png"/><Relationship Id="rId62" Type="http://schemas.openxmlformats.org/officeDocument/2006/relationships/image" Target="../media/image62.png"/><Relationship Id="rId365" Type="http://schemas.openxmlformats.org/officeDocument/2006/relationships/image" Target="../media/image365.png"/><Relationship Id="rId572" Type="http://schemas.openxmlformats.org/officeDocument/2006/relationships/image" Target="../media/image572.png"/><Relationship Id="rId628" Type="http://schemas.openxmlformats.org/officeDocument/2006/relationships/image" Target="../media/image628.png"/><Relationship Id="rId225" Type="http://schemas.openxmlformats.org/officeDocument/2006/relationships/image" Target="../media/image225.png"/><Relationship Id="rId267" Type="http://schemas.openxmlformats.org/officeDocument/2006/relationships/image" Target="../media/image267.png"/><Relationship Id="rId432" Type="http://schemas.openxmlformats.org/officeDocument/2006/relationships/image" Target="../media/image432.png"/><Relationship Id="rId474" Type="http://schemas.openxmlformats.org/officeDocument/2006/relationships/image" Target="../media/image474.png"/><Relationship Id="rId127" Type="http://schemas.openxmlformats.org/officeDocument/2006/relationships/image" Target="../media/image127.png"/><Relationship Id="rId31" Type="http://schemas.openxmlformats.org/officeDocument/2006/relationships/image" Target="../media/image31.pn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76" Type="http://schemas.openxmlformats.org/officeDocument/2006/relationships/image" Target="../media/image376.png"/><Relationship Id="rId541" Type="http://schemas.openxmlformats.org/officeDocument/2006/relationships/image" Target="../media/image541.png"/><Relationship Id="rId583" Type="http://schemas.openxmlformats.org/officeDocument/2006/relationships/image" Target="../media/image583.png"/><Relationship Id="rId639" Type="http://schemas.openxmlformats.org/officeDocument/2006/relationships/image" Target="../media/image63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36" Type="http://schemas.openxmlformats.org/officeDocument/2006/relationships/image" Target="../media/image236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43" Type="http://schemas.openxmlformats.org/officeDocument/2006/relationships/image" Target="../media/image443.png"/><Relationship Id="rId650" Type="http://schemas.openxmlformats.org/officeDocument/2006/relationships/image" Target="../media/image650.png"/><Relationship Id="rId303" Type="http://schemas.openxmlformats.org/officeDocument/2006/relationships/image" Target="../media/image303.png"/><Relationship Id="rId485" Type="http://schemas.openxmlformats.org/officeDocument/2006/relationships/image" Target="../media/image485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52" Type="http://schemas.openxmlformats.org/officeDocument/2006/relationships/image" Target="../media/image552.png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496" Type="http://schemas.openxmlformats.org/officeDocument/2006/relationships/image" Target="../media/image496.png"/><Relationship Id="rId661" Type="http://schemas.openxmlformats.org/officeDocument/2006/relationships/image" Target="../media/image661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563" Type="http://schemas.openxmlformats.org/officeDocument/2006/relationships/image" Target="../media/image563.png"/><Relationship Id="rId619" Type="http://schemas.openxmlformats.org/officeDocument/2006/relationships/image" Target="../media/image61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30" Type="http://schemas.openxmlformats.org/officeDocument/2006/relationships/image" Target="../media/image630.png"/><Relationship Id="rId672" Type="http://schemas.openxmlformats.org/officeDocument/2006/relationships/image" Target="../media/image672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532" Type="http://schemas.openxmlformats.org/officeDocument/2006/relationships/image" Target="../media/image532.png"/><Relationship Id="rId574" Type="http://schemas.openxmlformats.org/officeDocument/2006/relationships/image" Target="../media/image574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641" Type="http://schemas.openxmlformats.org/officeDocument/2006/relationships/image" Target="../media/image641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543" Type="http://schemas.openxmlformats.org/officeDocument/2006/relationships/image" Target="../media/image543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585" Type="http://schemas.openxmlformats.org/officeDocument/2006/relationships/image" Target="../media/image585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652" Type="http://schemas.openxmlformats.org/officeDocument/2006/relationships/image" Target="../media/image652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512" Type="http://schemas.openxmlformats.org/officeDocument/2006/relationships/image" Target="../media/image512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54" Type="http://schemas.openxmlformats.org/officeDocument/2006/relationships/image" Target="../media/image554.png"/><Relationship Id="rId596" Type="http://schemas.openxmlformats.org/officeDocument/2006/relationships/image" Target="../media/image596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621" Type="http://schemas.openxmlformats.org/officeDocument/2006/relationships/image" Target="../media/image621.png"/><Relationship Id="rId663" Type="http://schemas.openxmlformats.org/officeDocument/2006/relationships/image" Target="../media/image663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632" Type="http://schemas.openxmlformats.org/officeDocument/2006/relationships/image" Target="../media/image632.png"/><Relationship Id="rId271" Type="http://schemas.openxmlformats.org/officeDocument/2006/relationships/image" Target="../media/image271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534" Type="http://schemas.openxmlformats.org/officeDocument/2006/relationships/image" Target="../media/image534.png"/><Relationship Id="rId576" Type="http://schemas.openxmlformats.org/officeDocument/2006/relationships/image" Target="../media/image576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601" Type="http://schemas.openxmlformats.org/officeDocument/2006/relationships/image" Target="../media/image601.png"/><Relationship Id="rId643" Type="http://schemas.openxmlformats.org/officeDocument/2006/relationships/image" Target="../media/image643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545" Type="http://schemas.openxmlformats.org/officeDocument/2006/relationships/image" Target="../media/image545.png"/><Relationship Id="rId587" Type="http://schemas.openxmlformats.org/officeDocument/2006/relationships/image" Target="../media/image587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47" Type="http://schemas.openxmlformats.org/officeDocument/2006/relationships/image" Target="../media/image447.png"/><Relationship Id="rId612" Type="http://schemas.openxmlformats.org/officeDocument/2006/relationships/image" Target="../media/image612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54" Type="http://schemas.openxmlformats.org/officeDocument/2006/relationships/image" Target="../media/image654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514" Type="http://schemas.openxmlformats.org/officeDocument/2006/relationships/image" Target="../media/image514.png"/><Relationship Id="rId556" Type="http://schemas.openxmlformats.org/officeDocument/2006/relationships/image" Target="../media/image556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416" Type="http://schemas.openxmlformats.org/officeDocument/2006/relationships/image" Target="../media/image416.png"/><Relationship Id="rId598" Type="http://schemas.openxmlformats.org/officeDocument/2006/relationships/image" Target="../media/image598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23" Type="http://schemas.openxmlformats.org/officeDocument/2006/relationships/image" Target="../media/image623.png"/><Relationship Id="rId665" Type="http://schemas.openxmlformats.org/officeDocument/2006/relationships/image" Target="../media/image665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567" Type="http://schemas.openxmlformats.org/officeDocument/2006/relationships/image" Target="../media/image567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427" Type="http://schemas.openxmlformats.org/officeDocument/2006/relationships/image" Target="../media/image427.png"/><Relationship Id="rId469" Type="http://schemas.openxmlformats.org/officeDocument/2006/relationships/image" Target="../media/image469.png"/><Relationship Id="rId634" Type="http://schemas.openxmlformats.org/officeDocument/2006/relationships/image" Target="../media/image634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536" Type="http://schemas.openxmlformats.org/officeDocument/2006/relationships/image" Target="../media/image536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38" Type="http://schemas.openxmlformats.org/officeDocument/2006/relationships/image" Target="../media/image438.png"/><Relationship Id="rId603" Type="http://schemas.openxmlformats.org/officeDocument/2006/relationships/image" Target="../media/image603.png"/><Relationship Id="rId645" Type="http://schemas.openxmlformats.org/officeDocument/2006/relationships/image" Target="../media/image645.png"/><Relationship Id="rId242" Type="http://schemas.openxmlformats.org/officeDocument/2006/relationships/image" Target="../media/image242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png"/><Relationship Id="rId589" Type="http://schemas.openxmlformats.org/officeDocument/2006/relationships/image" Target="../media/image589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49" Type="http://schemas.openxmlformats.org/officeDocument/2006/relationships/image" Target="../media/image449.png"/><Relationship Id="rId614" Type="http://schemas.openxmlformats.org/officeDocument/2006/relationships/image" Target="../media/image614.png"/><Relationship Id="rId656" Type="http://schemas.openxmlformats.org/officeDocument/2006/relationships/image" Target="../media/image656.png"/><Relationship Id="rId211" Type="http://schemas.openxmlformats.org/officeDocument/2006/relationships/image" Target="../media/image211.png"/><Relationship Id="rId253" Type="http://schemas.openxmlformats.org/officeDocument/2006/relationships/image" Target="../media/image253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516" Type="http://schemas.openxmlformats.org/officeDocument/2006/relationships/image" Target="../media/image516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222" Type="http://schemas.openxmlformats.org/officeDocument/2006/relationships/image" Target="../media/image22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667" Type="http://schemas.openxmlformats.org/officeDocument/2006/relationships/image" Target="../media/image667.pn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png"/><Relationship Id="rId569" Type="http://schemas.openxmlformats.org/officeDocument/2006/relationships/image" Target="../media/image569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png"/><Relationship Id="rId373" Type="http://schemas.openxmlformats.org/officeDocument/2006/relationships/image" Target="../media/image373.png"/><Relationship Id="rId429" Type="http://schemas.openxmlformats.org/officeDocument/2006/relationships/image" Target="../media/image429.png"/><Relationship Id="rId580" Type="http://schemas.openxmlformats.org/officeDocument/2006/relationships/image" Target="../media/image580.png"/><Relationship Id="rId636" Type="http://schemas.openxmlformats.org/officeDocument/2006/relationships/image" Target="../media/image636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28" Type="http://schemas.openxmlformats.org/officeDocument/2006/relationships/image" Target="../media/image28.png"/><Relationship Id="rId275" Type="http://schemas.openxmlformats.org/officeDocument/2006/relationships/image" Target="../media/image275.png"/><Relationship Id="rId300" Type="http://schemas.openxmlformats.org/officeDocument/2006/relationships/image" Target="../media/image300.png"/><Relationship Id="rId482" Type="http://schemas.openxmlformats.org/officeDocument/2006/relationships/image" Target="../media/image482.png"/><Relationship Id="rId538" Type="http://schemas.openxmlformats.org/officeDocument/2006/relationships/image" Target="../media/image538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77" Type="http://schemas.openxmlformats.org/officeDocument/2006/relationships/image" Target="../media/image177.png"/><Relationship Id="rId342" Type="http://schemas.openxmlformats.org/officeDocument/2006/relationships/image" Target="../media/image342.png"/><Relationship Id="rId384" Type="http://schemas.openxmlformats.org/officeDocument/2006/relationships/image" Target="../media/image384.pn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202" Type="http://schemas.openxmlformats.org/officeDocument/2006/relationships/image" Target="../media/image202.png"/><Relationship Id="rId244" Type="http://schemas.openxmlformats.org/officeDocument/2006/relationships/image" Target="../media/image244.png"/><Relationship Id="rId647" Type="http://schemas.openxmlformats.org/officeDocument/2006/relationships/image" Target="../media/image647.png"/><Relationship Id="rId39" Type="http://schemas.openxmlformats.org/officeDocument/2006/relationships/image" Target="../media/image39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49" Type="http://schemas.openxmlformats.org/officeDocument/2006/relationships/image" Target="../media/image54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53" Type="http://schemas.openxmlformats.org/officeDocument/2006/relationships/image" Target="../media/image353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560" Type="http://schemas.openxmlformats.org/officeDocument/2006/relationships/image" Target="../media/image560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16" Type="http://schemas.openxmlformats.org/officeDocument/2006/relationships/image" Target="../media/image616.png"/><Relationship Id="rId658" Type="http://schemas.openxmlformats.org/officeDocument/2006/relationships/image" Target="../media/image658.png"/><Relationship Id="rId255" Type="http://schemas.openxmlformats.org/officeDocument/2006/relationships/image" Target="../media/image255.png"/><Relationship Id="rId297" Type="http://schemas.openxmlformats.org/officeDocument/2006/relationships/image" Target="../media/image297.png"/><Relationship Id="rId462" Type="http://schemas.openxmlformats.org/officeDocument/2006/relationships/image" Target="../media/image462.png"/><Relationship Id="rId518" Type="http://schemas.openxmlformats.org/officeDocument/2006/relationships/image" Target="../media/image518.png"/><Relationship Id="rId115" Type="http://schemas.openxmlformats.org/officeDocument/2006/relationships/image" Target="../media/image115.png"/><Relationship Id="rId157" Type="http://schemas.openxmlformats.org/officeDocument/2006/relationships/image" Target="../media/image157.png"/><Relationship Id="rId322" Type="http://schemas.openxmlformats.org/officeDocument/2006/relationships/image" Target="../media/image322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199" Type="http://schemas.openxmlformats.org/officeDocument/2006/relationships/image" Target="../media/image199.png"/><Relationship Id="rId571" Type="http://schemas.openxmlformats.org/officeDocument/2006/relationships/image" Target="../media/image571.png"/><Relationship Id="rId627" Type="http://schemas.openxmlformats.org/officeDocument/2006/relationships/image" Target="../media/image627.png"/><Relationship Id="rId669" Type="http://schemas.openxmlformats.org/officeDocument/2006/relationships/image" Target="../media/image66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66" Type="http://schemas.openxmlformats.org/officeDocument/2006/relationships/image" Target="../media/image266.png"/><Relationship Id="rId431" Type="http://schemas.openxmlformats.org/officeDocument/2006/relationships/image" Target="../media/image431.png"/><Relationship Id="rId473" Type="http://schemas.openxmlformats.org/officeDocument/2006/relationships/image" Target="../media/image473.png"/><Relationship Id="rId529" Type="http://schemas.openxmlformats.org/officeDocument/2006/relationships/image" Target="../media/image529.pn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168" Type="http://schemas.openxmlformats.org/officeDocument/2006/relationships/image" Target="../media/image168.png"/><Relationship Id="rId333" Type="http://schemas.openxmlformats.org/officeDocument/2006/relationships/image" Target="../media/image333.png"/><Relationship Id="rId540" Type="http://schemas.openxmlformats.org/officeDocument/2006/relationships/image" Target="../media/image540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582" Type="http://schemas.openxmlformats.org/officeDocument/2006/relationships/image" Target="../media/image582.png"/><Relationship Id="rId638" Type="http://schemas.openxmlformats.org/officeDocument/2006/relationships/image" Target="../media/image638.pn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277" Type="http://schemas.openxmlformats.org/officeDocument/2006/relationships/image" Target="../media/image277.png"/><Relationship Id="rId400" Type="http://schemas.openxmlformats.org/officeDocument/2006/relationships/image" Target="../media/image400.png"/><Relationship Id="rId442" Type="http://schemas.openxmlformats.org/officeDocument/2006/relationships/image" Target="../media/image442.png"/><Relationship Id="rId484" Type="http://schemas.openxmlformats.org/officeDocument/2006/relationships/image" Target="../media/image484.png"/><Relationship Id="rId137" Type="http://schemas.openxmlformats.org/officeDocument/2006/relationships/image" Target="../media/image137.png"/><Relationship Id="rId302" Type="http://schemas.openxmlformats.org/officeDocument/2006/relationships/image" Target="../media/image302.png"/><Relationship Id="rId344" Type="http://schemas.openxmlformats.org/officeDocument/2006/relationships/image" Target="../media/image344.png"/><Relationship Id="rId41" Type="http://schemas.openxmlformats.org/officeDocument/2006/relationships/image" Target="../media/image41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png"/><Relationship Id="rId551" Type="http://schemas.openxmlformats.org/officeDocument/2006/relationships/image" Target="../media/image551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649" Type="http://schemas.openxmlformats.org/officeDocument/2006/relationships/image" Target="../media/image64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46" Type="http://schemas.openxmlformats.org/officeDocument/2006/relationships/image" Target="../media/image246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53" Type="http://schemas.openxmlformats.org/officeDocument/2006/relationships/image" Target="../media/image453.png"/><Relationship Id="rId509" Type="http://schemas.openxmlformats.org/officeDocument/2006/relationships/image" Target="../media/image509.png"/><Relationship Id="rId660" Type="http://schemas.openxmlformats.org/officeDocument/2006/relationships/image" Target="../media/image660.png"/><Relationship Id="rId106" Type="http://schemas.openxmlformats.org/officeDocument/2006/relationships/image" Target="../media/image106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10" Type="http://schemas.openxmlformats.org/officeDocument/2006/relationships/image" Target="../media/image10.png"/><Relationship Id="rId52" Type="http://schemas.openxmlformats.org/officeDocument/2006/relationships/image" Target="../media/image52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355" Type="http://schemas.openxmlformats.org/officeDocument/2006/relationships/image" Target="../media/image355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562" Type="http://schemas.openxmlformats.org/officeDocument/2006/relationships/image" Target="../media/image562.png"/><Relationship Id="rId618" Type="http://schemas.openxmlformats.org/officeDocument/2006/relationships/image" Target="../media/image618.png"/><Relationship Id="rId215" Type="http://schemas.openxmlformats.org/officeDocument/2006/relationships/image" Target="../media/image215.png"/><Relationship Id="rId257" Type="http://schemas.openxmlformats.org/officeDocument/2006/relationships/image" Target="../media/image257.png"/><Relationship Id="rId422" Type="http://schemas.openxmlformats.org/officeDocument/2006/relationships/image" Target="../media/image422.png"/><Relationship Id="rId464" Type="http://schemas.openxmlformats.org/officeDocument/2006/relationships/image" Target="../media/image464.png"/><Relationship Id="rId299" Type="http://schemas.openxmlformats.org/officeDocument/2006/relationships/image" Target="../media/image299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66" Type="http://schemas.openxmlformats.org/officeDocument/2006/relationships/image" Target="../media/image366.png"/><Relationship Id="rId573" Type="http://schemas.openxmlformats.org/officeDocument/2006/relationships/image" Target="../media/image573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640" Type="http://schemas.openxmlformats.org/officeDocument/2006/relationships/image" Target="../media/image640.png"/><Relationship Id="rId74" Type="http://schemas.openxmlformats.org/officeDocument/2006/relationships/image" Target="../media/image74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84" Type="http://schemas.openxmlformats.org/officeDocument/2006/relationships/image" Target="../media/image584.png"/><Relationship Id="rId5" Type="http://schemas.openxmlformats.org/officeDocument/2006/relationships/image" Target="../media/image5.png"/><Relationship Id="rId237" Type="http://schemas.openxmlformats.org/officeDocument/2006/relationships/image" Target="../media/image237.png"/><Relationship Id="rId444" Type="http://schemas.openxmlformats.org/officeDocument/2006/relationships/image" Target="../media/image444.png"/><Relationship Id="rId651" Type="http://schemas.openxmlformats.org/officeDocument/2006/relationships/image" Target="../media/image651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609" Type="http://schemas.openxmlformats.org/officeDocument/2006/relationships/image" Target="../media/image60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595" Type="http://schemas.openxmlformats.org/officeDocument/2006/relationships/image" Target="../media/image595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662" Type="http://schemas.openxmlformats.org/officeDocument/2006/relationships/image" Target="../media/image662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522" Type="http://schemas.openxmlformats.org/officeDocument/2006/relationships/image" Target="../media/image522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399" Type="http://schemas.openxmlformats.org/officeDocument/2006/relationships/image" Target="../media/image399.png"/><Relationship Id="rId259" Type="http://schemas.openxmlformats.org/officeDocument/2006/relationships/image" Target="../media/image259.png"/><Relationship Id="rId466" Type="http://schemas.openxmlformats.org/officeDocument/2006/relationships/image" Target="../media/image466.png"/><Relationship Id="rId673" Type="http://schemas.openxmlformats.org/officeDocument/2006/relationships/image" Target="../media/image673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172" Type="http://schemas.openxmlformats.org/officeDocument/2006/relationships/image" Target="../media/image172.png"/><Relationship Id="rId477" Type="http://schemas.openxmlformats.org/officeDocument/2006/relationships/image" Target="../media/image477.png"/><Relationship Id="rId600" Type="http://schemas.openxmlformats.org/officeDocument/2006/relationships/image" Target="../media/image600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44" Type="http://schemas.openxmlformats.org/officeDocument/2006/relationships/image" Target="../media/image544.png"/><Relationship Id="rId183" Type="http://schemas.openxmlformats.org/officeDocument/2006/relationships/image" Target="../media/image183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611" Type="http://schemas.openxmlformats.org/officeDocument/2006/relationships/image" Target="../media/image611.png"/><Relationship Id="rId250" Type="http://schemas.openxmlformats.org/officeDocument/2006/relationships/image" Target="../media/image250.png"/><Relationship Id="rId488" Type="http://schemas.openxmlformats.org/officeDocument/2006/relationships/image" Target="../media/image488.png"/><Relationship Id="rId45" Type="http://schemas.openxmlformats.org/officeDocument/2006/relationships/image" Target="../media/image45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55" Type="http://schemas.openxmlformats.org/officeDocument/2006/relationships/image" Target="../media/image555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622" Type="http://schemas.openxmlformats.org/officeDocument/2006/relationships/image" Target="../media/image622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56" Type="http://schemas.openxmlformats.org/officeDocument/2006/relationships/image" Target="../media/image56.png"/><Relationship Id="rId359" Type="http://schemas.openxmlformats.org/officeDocument/2006/relationships/image" Target="../media/image359.png"/><Relationship Id="rId566" Type="http://schemas.openxmlformats.org/officeDocument/2006/relationships/image" Target="../media/image566.png"/><Relationship Id="rId121" Type="http://schemas.openxmlformats.org/officeDocument/2006/relationships/image" Target="../media/image121.png"/><Relationship Id="rId219" Type="http://schemas.openxmlformats.org/officeDocument/2006/relationships/image" Target="../media/image219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577" Type="http://schemas.openxmlformats.org/officeDocument/2006/relationships/image" Target="../media/image577.png"/><Relationship Id="rId132" Type="http://schemas.openxmlformats.org/officeDocument/2006/relationships/image" Target="../media/image132.png"/><Relationship Id="rId437" Type="http://schemas.openxmlformats.org/officeDocument/2006/relationships/image" Target="../media/image437.png"/><Relationship Id="rId644" Type="http://schemas.openxmlformats.org/officeDocument/2006/relationships/image" Target="../media/image644.png"/><Relationship Id="rId283" Type="http://schemas.openxmlformats.org/officeDocument/2006/relationships/image" Target="../media/image283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78" Type="http://schemas.openxmlformats.org/officeDocument/2006/relationships/image" Target="../media/image78.png"/><Relationship Id="rId143" Type="http://schemas.openxmlformats.org/officeDocument/2006/relationships/image" Target="../media/image143.png"/><Relationship Id="rId350" Type="http://schemas.openxmlformats.org/officeDocument/2006/relationships/image" Target="../media/image350.png"/><Relationship Id="rId588" Type="http://schemas.openxmlformats.org/officeDocument/2006/relationships/image" Target="../media/image588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448" Type="http://schemas.openxmlformats.org/officeDocument/2006/relationships/image" Target="../media/image448.png"/><Relationship Id="rId655" Type="http://schemas.openxmlformats.org/officeDocument/2006/relationships/image" Target="../media/image655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89" Type="http://schemas.openxmlformats.org/officeDocument/2006/relationships/image" Target="../media/image89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99" Type="http://schemas.openxmlformats.org/officeDocument/2006/relationships/image" Target="../media/image599.png"/><Relationship Id="rId459" Type="http://schemas.openxmlformats.org/officeDocument/2006/relationships/image" Target="../media/image459.png"/><Relationship Id="rId666" Type="http://schemas.openxmlformats.org/officeDocument/2006/relationships/image" Target="../media/image666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19" Type="http://schemas.openxmlformats.org/officeDocument/2006/relationships/image" Target="../media/image319.png"/><Relationship Id="rId526" Type="http://schemas.openxmlformats.org/officeDocument/2006/relationships/image" Target="../media/image526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232" Type="http://schemas.openxmlformats.org/officeDocument/2006/relationships/image" Target="../media/image232.png"/><Relationship Id="rId27" Type="http://schemas.openxmlformats.org/officeDocument/2006/relationships/image" Target="../media/image27.png"/><Relationship Id="rId537" Type="http://schemas.openxmlformats.org/officeDocument/2006/relationships/image" Target="../media/image537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83" Type="http://schemas.openxmlformats.org/officeDocument/2006/relationships/image" Target="../media/image383.png"/><Relationship Id="rId590" Type="http://schemas.openxmlformats.org/officeDocument/2006/relationships/image" Target="../media/image590.png"/><Relationship Id="rId604" Type="http://schemas.openxmlformats.org/officeDocument/2006/relationships/image" Target="../media/image60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9525</xdr:rowOff>
    </xdr:from>
    <xdr:to>
      <xdr:col>11</xdr:col>
      <xdr:colOff>0</xdr:colOff>
      <xdr:row>2</xdr:row>
      <xdr:rowOff>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</xdr:row>
      <xdr:rowOff>9525</xdr:rowOff>
    </xdr:from>
    <xdr:to>
      <xdr:col>12</xdr:col>
      <xdr:colOff>0</xdr:colOff>
      <xdr:row>2</xdr:row>
      <xdr:rowOff>0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</xdr:row>
      <xdr:rowOff>9525</xdr:rowOff>
    </xdr:from>
    <xdr:to>
      <xdr:col>11</xdr:col>
      <xdr:colOff>0</xdr:colOff>
      <xdr:row>3</xdr:row>
      <xdr:rowOff>0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</xdr:row>
      <xdr:rowOff>9525</xdr:rowOff>
    </xdr:from>
    <xdr:to>
      <xdr:col>11</xdr:col>
      <xdr:colOff>0</xdr:colOff>
      <xdr:row>4</xdr:row>
      <xdr:rowOff>0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4</xdr:row>
      <xdr:rowOff>9525</xdr:rowOff>
    </xdr:from>
    <xdr:to>
      <xdr:col>11</xdr:col>
      <xdr:colOff>0</xdr:colOff>
      <xdr:row>5</xdr:row>
      <xdr:rowOff>0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5</xdr:row>
      <xdr:rowOff>9525</xdr:rowOff>
    </xdr:from>
    <xdr:to>
      <xdr:col>11</xdr:col>
      <xdr:colOff>0</xdr:colOff>
      <xdr:row>6</xdr:row>
      <xdr:rowOff>0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5</xdr:row>
      <xdr:rowOff>9525</xdr:rowOff>
    </xdr:from>
    <xdr:to>
      <xdr:col>12</xdr:col>
      <xdr:colOff>0</xdr:colOff>
      <xdr:row>6</xdr:row>
      <xdr:rowOff>0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6</xdr:row>
      <xdr:rowOff>9525</xdr:rowOff>
    </xdr:from>
    <xdr:to>
      <xdr:col>11</xdr:col>
      <xdr:colOff>0</xdr:colOff>
      <xdr:row>7</xdr:row>
      <xdr:rowOff>0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6</xdr:row>
      <xdr:rowOff>9525</xdr:rowOff>
    </xdr:from>
    <xdr:to>
      <xdr:col>12</xdr:col>
      <xdr:colOff>0</xdr:colOff>
      <xdr:row>7</xdr:row>
      <xdr:rowOff>0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7</xdr:row>
      <xdr:rowOff>9525</xdr:rowOff>
    </xdr:from>
    <xdr:to>
      <xdr:col>11</xdr:col>
      <xdr:colOff>0</xdr:colOff>
      <xdr:row>8</xdr:row>
      <xdr:rowOff>0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7</xdr:row>
      <xdr:rowOff>9525</xdr:rowOff>
    </xdr:from>
    <xdr:to>
      <xdr:col>12</xdr:col>
      <xdr:colOff>0</xdr:colOff>
      <xdr:row>8</xdr:row>
      <xdr:rowOff>0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8</xdr:row>
      <xdr:rowOff>9525</xdr:rowOff>
    </xdr:from>
    <xdr:to>
      <xdr:col>11</xdr:col>
      <xdr:colOff>0</xdr:colOff>
      <xdr:row>9</xdr:row>
      <xdr:rowOff>0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8</xdr:row>
      <xdr:rowOff>9525</xdr:rowOff>
    </xdr:from>
    <xdr:to>
      <xdr:col>12</xdr:col>
      <xdr:colOff>0</xdr:colOff>
      <xdr:row>9</xdr:row>
      <xdr:rowOff>0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9</xdr:row>
      <xdr:rowOff>9525</xdr:rowOff>
    </xdr:from>
    <xdr:to>
      <xdr:col>11</xdr:col>
      <xdr:colOff>0</xdr:colOff>
      <xdr:row>10</xdr:row>
      <xdr:rowOff>0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9</xdr:row>
      <xdr:rowOff>9525</xdr:rowOff>
    </xdr:from>
    <xdr:to>
      <xdr:col>12</xdr:col>
      <xdr:colOff>0</xdr:colOff>
      <xdr:row>10</xdr:row>
      <xdr:rowOff>0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10</xdr:row>
      <xdr:rowOff>9525</xdr:rowOff>
    </xdr:from>
    <xdr:to>
      <xdr:col>11</xdr:col>
      <xdr:colOff>0</xdr:colOff>
      <xdr:row>11</xdr:row>
      <xdr:rowOff>0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11</xdr:row>
      <xdr:rowOff>9525</xdr:rowOff>
    </xdr:from>
    <xdr:to>
      <xdr:col>11</xdr:col>
      <xdr:colOff>0</xdr:colOff>
      <xdr:row>12</xdr:row>
      <xdr:rowOff>0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12</xdr:row>
      <xdr:rowOff>9525</xdr:rowOff>
    </xdr:from>
    <xdr:to>
      <xdr:col>11</xdr:col>
      <xdr:colOff>0</xdr:colOff>
      <xdr:row>13</xdr:row>
      <xdr:rowOff>0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13</xdr:row>
      <xdr:rowOff>9525</xdr:rowOff>
    </xdr:from>
    <xdr:to>
      <xdr:col>11</xdr:col>
      <xdr:colOff>0</xdr:colOff>
      <xdr:row>14</xdr:row>
      <xdr:rowOff>0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14</xdr:row>
      <xdr:rowOff>9525</xdr:rowOff>
    </xdr:from>
    <xdr:to>
      <xdr:col>11</xdr:col>
      <xdr:colOff>0</xdr:colOff>
      <xdr:row>15</xdr:row>
      <xdr:rowOff>0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15</xdr:row>
      <xdr:rowOff>9525</xdr:rowOff>
    </xdr:from>
    <xdr:to>
      <xdr:col>11</xdr:col>
      <xdr:colOff>0</xdr:colOff>
      <xdr:row>16</xdr:row>
      <xdr:rowOff>0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16</xdr:row>
      <xdr:rowOff>9525</xdr:rowOff>
    </xdr:from>
    <xdr:to>
      <xdr:col>11</xdr:col>
      <xdr:colOff>0</xdr:colOff>
      <xdr:row>17</xdr:row>
      <xdr:rowOff>0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16</xdr:row>
      <xdr:rowOff>9525</xdr:rowOff>
    </xdr:from>
    <xdr:to>
      <xdr:col>12</xdr:col>
      <xdr:colOff>0</xdr:colOff>
      <xdr:row>17</xdr:row>
      <xdr:rowOff>0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17</xdr:row>
      <xdr:rowOff>9525</xdr:rowOff>
    </xdr:from>
    <xdr:to>
      <xdr:col>11</xdr:col>
      <xdr:colOff>0</xdr:colOff>
      <xdr:row>18</xdr:row>
      <xdr:rowOff>0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17</xdr:row>
      <xdr:rowOff>9525</xdr:rowOff>
    </xdr:from>
    <xdr:to>
      <xdr:col>12</xdr:col>
      <xdr:colOff>0</xdr:colOff>
      <xdr:row>18</xdr:row>
      <xdr:rowOff>0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18</xdr:row>
      <xdr:rowOff>9525</xdr:rowOff>
    </xdr:from>
    <xdr:to>
      <xdr:col>11</xdr:col>
      <xdr:colOff>0</xdr:colOff>
      <xdr:row>19</xdr:row>
      <xdr:rowOff>0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19</xdr:row>
      <xdr:rowOff>9525</xdr:rowOff>
    </xdr:from>
    <xdr:to>
      <xdr:col>11</xdr:col>
      <xdr:colOff>0</xdr:colOff>
      <xdr:row>20</xdr:row>
      <xdr:rowOff>0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19</xdr:row>
      <xdr:rowOff>9525</xdr:rowOff>
    </xdr:from>
    <xdr:to>
      <xdr:col>12</xdr:col>
      <xdr:colOff>0</xdr:colOff>
      <xdr:row>20</xdr:row>
      <xdr:rowOff>0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20</xdr:row>
      <xdr:rowOff>9525</xdr:rowOff>
    </xdr:from>
    <xdr:to>
      <xdr:col>11</xdr:col>
      <xdr:colOff>0</xdr:colOff>
      <xdr:row>21</xdr:row>
      <xdr:rowOff>0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20</xdr:row>
      <xdr:rowOff>9525</xdr:rowOff>
    </xdr:from>
    <xdr:to>
      <xdr:col>12</xdr:col>
      <xdr:colOff>0</xdr:colOff>
      <xdr:row>21</xdr:row>
      <xdr:rowOff>0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21</xdr:row>
      <xdr:rowOff>9525</xdr:rowOff>
    </xdr:from>
    <xdr:to>
      <xdr:col>11</xdr:col>
      <xdr:colOff>0</xdr:colOff>
      <xdr:row>22</xdr:row>
      <xdr:rowOff>0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21</xdr:row>
      <xdr:rowOff>9525</xdr:rowOff>
    </xdr:from>
    <xdr:to>
      <xdr:col>12</xdr:col>
      <xdr:colOff>0</xdr:colOff>
      <xdr:row>22</xdr:row>
      <xdr:rowOff>0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22</xdr:row>
      <xdr:rowOff>9525</xdr:rowOff>
    </xdr:from>
    <xdr:to>
      <xdr:col>11</xdr:col>
      <xdr:colOff>0</xdr:colOff>
      <xdr:row>23</xdr:row>
      <xdr:rowOff>0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22</xdr:row>
      <xdr:rowOff>9525</xdr:rowOff>
    </xdr:from>
    <xdr:to>
      <xdr:col>12</xdr:col>
      <xdr:colOff>0</xdr:colOff>
      <xdr:row>23</xdr:row>
      <xdr:rowOff>0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22</xdr:row>
      <xdr:rowOff>9525</xdr:rowOff>
    </xdr:from>
    <xdr:to>
      <xdr:col>13</xdr:col>
      <xdr:colOff>0</xdr:colOff>
      <xdr:row>23</xdr:row>
      <xdr:rowOff>0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23</xdr:row>
      <xdr:rowOff>9525</xdr:rowOff>
    </xdr:from>
    <xdr:to>
      <xdr:col>11</xdr:col>
      <xdr:colOff>0</xdr:colOff>
      <xdr:row>24</xdr:row>
      <xdr:rowOff>0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23</xdr:row>
      <xdr:rowOff>9525</xdr:rowOff>
    </xdr:from>
    <xdr:to>
      <xdr:col>12</xdr:col>
      <xdr:colOff>0</xdr:colOff>
      <xdr:row>24</xdr:row>
      <xdr:rowOff>0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23</xdr:row>
      <xdr:rowOff>9525</xdr:rowOff>
    </xdr:from>
    <xdr:to>
      <xdr:col>13</xdr:col>
      <xdr:colOff>0</xdr:colOff>
      <xdr:row>24</xdr:row>
      <xdr:rowOff>0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24</xdr:row>
      <xdr:rowOff>9525</xdr:rowOff>
    </xdr:from>
    <xdr:to>
      <xdr:col>11</xdr:col>
      <xdr:colOff>0</xdr:colOff>
      <xdr:row>25</xdr:row>
      <xdr:rowOff>0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24</xdr:row>
      <xdr:rowOff>9525</xdr:rowOff>
    </xdr:from>
    <xdr:to>
      <xdr:col>12</xdr:col>
      <xdr:colOff>0</xdr:colOff>
      <xdr:row>25</xdr:row>
      <xdr:rowOff>0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24</xdr:row>
      <xdr:rowOff>9525</xdr:rowOff>
    </xdr:from>
    <xdr:to>
      <xdr:col>13</xdr:col>
      <xdr:colOff>0</xdr:colOff>
      <xdr:row>25</xdr:row>
      <xdr:rowOff>0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25</xdr:row>
      <xdr:rowOff>9525</xdr:rowOff>
    </xdr:from>
    <xdr:to>
      <xdr:col>11</xdr:col>
      <xdr:colOff>0</xdr:colOff>
      <xdr:row>26</xdr:row>
      <xdr:rowOff>0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25</xdr:row>
      <xdr:rowOff>9525</xdr:rowOff>
    </xdr:from>
    <xdr:to>
      <xdr:col>12</xdr:col>
      <xdr:colOff>0</xdr:colOff>
      <xdr:row>26</xdr:row>
      <xdr:rowOff>0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25</xdr:row>
      <xdr:rowOff>9525</xdr:rowOff>
    </xdr:from>
    <xdr:to>
      <xdr:col>13</xdr:col>
      <xdr:colOff>0</xdr:colOff>
      <xdr:row>26</xdr:row>
      <xdr:rowOff>0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26</xdr:row>
      <xdr:rowOff>9525</xdr:rowOff>
    </xdr:from>
    <xdr:to>
      <xdr:col>11</xdr:col>
      <xdr:colOff>0</xdr:colOff>
      <xdr:row>27</xdr:row>
      <xdr:rowOff>0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26</xdr:row>
      <xdr:rowOff>9525</xdr:rowOff>
    </xdr:from>
    <xdr:to>
      <xdr:col>12</xdr:col>
      <xdr:colOff>0</xdr:colOff>
      <xdr:row>27</xdr:row>
      <xdr:rowOff>0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27</xdr:row>
      <xdr:rowOff>9525</xdr:rowOff>
    </xdr:from>
    <xdr:to>
      <xdr:col>11</xdr:col>
      <xdr:colOff>0</xdr:colOff>
      <xdr:row>28</xdr:row>
      <xdr:rowOff>0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27</xdr:row>
      <xdr:rowOff>9525</xdr:rowOff>
    </xdr:from>
    <xdr:to>
      <xdr:col>12</xdr:col>
      <xdr:colOff>0</xdr:colOff>
      <xdr:row>28</xdr:row>
      <xdr:rowOff>0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27</xdr:row>
      <xdr:rowOff>9525</xdr:rowOff>
    </xdr:from>
    <xdr:to>
      <xdr:col>13</xdr:col>
      <xdr:colOff>0</xdr:colOff>
      <xdr:row>28</xdr:row>
      <xdr:rowOff>0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28</xdr:row>
      <xdr:rowOff>9525</xdr:rowOff>
    </xdr:from>
    <xdr:to>
      <xdr:col>11</xdr:col>
      <xdr:colOff>0</xdr:colOff>
      <xdr:row>29</xdr:row>
      <xdr:rowOff>0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28</xdr:row>
      <xdr:rowOff>9525</xdr:rowOff>
    </xdr:from>
    <xdr:to>
      <xdr:col>12</xdr:col>
      <xdr:colOff>0</xdr:colOff>
      <xdr:row>29</xdr:row>
      <xdr:rowOff>0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28</xdr:row>
      <xdr:rowOff>9525</xdr:rowOff>
    </xdr:from>
    <xdr:to>
      <xdr:col>13</xdr:col>
      <xdr:colOff>0</xdr:colOff>
      <xdr:row>29</xdr:row>
      <xdr:rowOff>0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29</xdr:row>
      <xdr:rowOff>9525</xdr:rowOff>
    </xdr:from>
    <xdr:to>
      <xdr:col>11</xdr:col>
      <xdr:colOff>0</xdr:colOff>
      <xdr:row>30</xdr:row>
      <xdr:rowOff>0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29</xdr:row>
      <xdr:rowOff>9525</xdr:rowOff>
    </xdr:from>
    <xdr:to>
      <xdr:col>12</xdr:col>
      <xdr:colOff>0</xdr:colOff>
      <xdr:row>30</xdr:row>
      <xdr:rowOff>0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29</xdr:row>
      <xdr:rowOff>9525</xdr:rowOff>
    </xdr:from>
    <xdr:to>
      <xdr:col>13</xdr:col>
      <xdr:colOff>0</xdr:colOff>
      <xdr:row>30</xdr:row>
      <xdr:rowOff>0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30</xdr:row>
      <xdr:rowOff>9525</xdr:rowOff>
    </xdr:from>
    <xdr:to>
      <xdr:col>11</xdr:col>
      <xdr:colOff>0</xdr:colOff>
      <xdr:row>31</xdr:row>
      <xdr:rowOff>0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30</xdr:row>
      <xdr:rowOff>9525</xdr:rowOff>
    </xdr:from>
    <xdr:to>
      <xdr:col>12</xdr:col>
      <xdr:colOff>0</xdr:colOff>
      <xdr:row>31</xdr:row>
      <xdr:rowOff>0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30</xdr:row>
      <xdr:rowOff>9525</xdr:rowOff>
    </xdr:from>
    <xdr:to>
      <xdr:col>13</xdr:col>
      <xdr:colOff>0</xdr:colOff>
      <xdr:row>31</xdr:row>
      <xdr:rowOff>0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31</xdr:row>
      <xdr:rowOff>9525</xdr:rowOff>
    </xdr:from>
    <xdr:to>
      <xdr:col>11</xdr:col>
      <xdr:colOff>0</xdr:colOff>
      <xdr:row>32</xdr:row>
      <xdr:rowOff>0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31</xdr:row>
      <xdr:rowOff>9525</xdr:rowOff>
    </xdr:from>
    <xdr:to>
      <xdr:col>12</xdr:col>
      <xdr:colOff>0</xdr:colOff>
      <xdr:row>32</xdr:row>
      <xdr:rowOff>0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31</xdr:row>
      <xdr:rowOff>9525</xdr:rowOff>
    </xdr:from>
    <xdr:to>
      <xdr:col>13</xdr:col>
      <xdr:colOff>0</xdr:colOff>
      <xdr:row>32</xdr:row>
      <xdr:rowOff>0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32</xdr:row>
      <xdr:rowOff>9525</xdr:rowOff>
    </xdr:from>
    <xdr:to>
      <xdr:col>11</xdr:col>
      <xdr:colOff>0</xdr:colOff>
      <xdr:row>33</xdr:row>
      <xdr:rowOff>0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32</xdr:row>
      <xdr:rowOff>9525</xdr:rowOff>
    </xdr:from>
    <xdr:to>
      <xdr:col>12</xdr:col>
      <xdr:colOff>0</xdr:colOff>
      <xdr:row>33</xdr:row>
      <xdr:rowOff>0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33</xdr:row>
      <xdr:rowOff>9525</xdr:rowOff>
    </xdr:from>
    <xdr:to>
      <xdr:col>11</xdr:col>
      <xdr:colOff>0</xdr:colOff>
      <xdr:row>34</xdr:row>
      <xdr:rowOff>0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33</xdr:row>
      <xdr:rowOff>9525</xdr:rowOff>
    </xdr:from>
    <xdr:to>
      <xdr:col>12</xdr:col>
      <xdr:colOff>0</xdr:colOff>
      <xdr:row>34</xdr:row>
      <xdr:rowOff>0</xdr:rowOff>
    </xdr:to>
    <xdr:pic>
      <xdr:nvPicPr>
        <xdr:cNvPr id="67" name="Имя " descr="Descr 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34</xdr:row>
      <xdr:rowOff>9525</xdr:rowOff>
    </xdr:from>
    <xdr:to>
      <xdr:col>11</xdr:col>
      <xdr:colOff>0</xdr:colOff>
      <xdr:row>35</xdr:row>
      <xdr:rowOff>0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34</xdr:row>
      <xdr:rowOff>9525</xdr:rowOff>
    </xdr:from>
    <xdr:to>
      <xdr:col>12</xdr:col>
      <xdr:colOff>0</xdr:colOff>
      <xdr:row>35</xdr:row>
      <xdr:rowOff>0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35</xdr:row>
      <xdr:rowOff>9525</xdr:rowOff>
    </xdr:from>
    <xdr:to>
      <xdr:col>11</xdr:col>
      <xdr:colOff>0</xdr:colOff>
      <xdr:row>36</xdr:row>
      <xdr:rowOff>0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35</xdr:row>
      <xdr:rowOff>9525</xdr:rowOff>
    </xdr:from>
    <xdr:to>
      <xdr:col>12</xdr:col>
      <xdr:colOff>0</xdr:colOff>
      <xdr:row>36</xdr:row>
      <xdr:rowOff>0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36</xdr:row>
      <xdr:rowOff>9525</xdr:rowOff>
    </xdr:from>
    <xdr:to>
      <xdr:col>11</xdr:col>
      <xdr:colOff>0</xdr:colOff>
      <xdr:row>37</xdr:row>
      <xdr:rowOff>0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36</xdr:row>
      <xdr:rowOff>9525</xdr:rowOff>
    </xdr:from>
    <xdr:to>
      <xdr:col>12</xdr:col>
      <xdr:colOff>0</xdr:colOff>
      <xdr:row>37</xdr:row>
      <xdr:rowOff>0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37</xdr:row>
      <xdr:rowOff>9525</xdr:rowOff>
    </xdr:from>
    <xdr:to>
      <xdr:col>11</xdr:col>
      <xdr:colOff>0</xdr:colOff>
      <xdr:row>38</xdr:row>
      <xdr:rowOff>0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37</xdr:row>
      <xdr:rowOff>9525</xdr:rowOff>
    </xdr:from>
    <xdr:to>
      <xdr:col>12</xdr:col>
      <xdr:colOff>0</xdr:colOff>
      <xdr:row>38</xdr:row>
      <xdr:rowOff>0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38</xdr:row>
      <xdr:rowOff>9525</xdr:rowOff>
    </xdr:from>
    <xdr:to>
      <xdr:col>11</xdr:col>
      <xdr:colOff>0</xdr:colOff>
      <xdr:row>39</xdr:row>
      <xdr:rowOff>0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38</xdr:row>
      <xdr:rowOff>9525</xdr:rowOff>
    </xdr:from>
    <xdr:to>
      <xdr:col>12</xdr:col>
      <xdr:colOff>0</xdr:colOff>
      <xdr:row>39</xdr:row>
      <xdr:rowOff>0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39</xdr:row>
      <xdr:rowOff>9525</xdr:rowOff>
    </xdr:from>
    <xdr:to>
      <xdr:col>11</xdr:col>
      <xdr:colOff>0</xdr:colOff>
      <xdr:row>40</xdr:row>
      <xdr:rowOff>0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39</xdr:row>
      <xdr:rowOff>9525</xdr:rowOff>
    </xdr:from>
    <xdr:to>
      <xdr:col>12</xdr:col>
      <xdr:colOff>0</xdr:colOff>
      <xdr:row>40</xdr:row>
      <xdr:rowOff>0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40</xdr:row>
      <xdr:rowOff>9525</xdr:rowOff>
    </xdr:from>
    <xdr:to>
      <xdr:col>11</xdr:col>
      <xdr:colOff>0</xdr:colOff>
      <xdr:row>41</xdr:row>
      <xdr:rowOff>0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40</xdr:row>
      <xdr:rowOff>9525</xdr:rowOff>
    </xdr:from>
    <xdr:to>
      <xdr:col>12</xdr:col>
      <xdr:colOff>0</xdr:colOff>
      <xdr:row>41</xdr:row>
      <xdr:rowOff>0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41</xdr:row>
      <xdr:rowOff>9525</xdr:rowOff>
    </xdr:from>
    <xdr:to>
      <xdr:col>11</xdr:col>
      <xdr:colOff>0</xdr:colOff>
      <xdr:row>42</xdr:row>
      <xdr:rowOff>0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41</xdr:row>
      <xdr:rowOff>9525</xdr:rowOff>
    </xdr:from>
    <xdr:to>
      <xdr:col>12</xdr:col>
      <xdr:colOff>0</xdr:colOff>
      <xdr:row>42</xdr:row>
      <xdr:rowOff>0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42</xdr:row>
      <xdr:rowOff>9525</xdr:rowOff>
    </xdr:from>
    <xdr:to>
      <xdr:col>11</xdr:col>
      <xdr:colOff>0</xdr:colOff>
      <xdr:row>43</xdr:row>
      <xdr:rowOff>0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42</xdr:row>
      <xdr:rowOff>9525</xdr:rowOff>
    </xdr:from>
    <xdr:to>
      <xdr:col>12</xdr:col>
      <xdr:colOff>0</xdr:colOff>
      <xdr:row>43</xdr:row>
      <xdr:rowOff>0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43</xdr:row>
      <xdr:rowOff>9525</xdr:rowOff>
    </xdr:from>
    <xdr:to>
      <xdr:col>11</xdr:col>
      <xdr:colOff>0</xdr:colOff>
      <xdr:row>44</xdr:row>
      <xdr:rowOff>0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43</xdr:row>
      <xdr:rowOff>9525</xdr:rowOff>
    </xdr:from>
    <xdr:to>
      <xdr:col>12</xdr:col>
      <xdr:colOff>0</xdr:colOff>
      <xdr:row>44</xdr:row>
      <xdr:rowOff>0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44</xdr:row>
      <xdr:rowOff>9525</xdr:rowOff>
    </xdr:from>
    <xdr:to>
      <xdr:col>11</xdr:col>
      <xdr:colOff>0</xdr:colOff>
      <xdr:row>45</xdr:row>
      <xdr:rowOff>0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44</xdr:row>
      <xdr:rowOff>9525</xdr:rowOff>
    </xdr:from>
    <xdr:to>
      <xdr:col>12</xdr:col>
      <xdr:colOff>0</xdr:colOff>
      <xdr:row>45</xdr:row>
      <xdr:rowOff>0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45</xdr:row>
      <xdr:rowOff>9525</xdr:rowOff>
    </xdr:from>
    <xdr:to>
      <xdr:col>11</xdr:col>
      <xdr:colOff>0</xdr:colOff>
      <xdr:row>46</xdr:row>
      <xdr:rowOff>0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45</xdr:row>
      <xdr:rowOff>9525</xdr:rowOff>
    </xdr:from>
    <xdr:to>
      <xdr:col>12</xdr:col>
      <xdr:colOff>0</xdr:colOff>
      <xdr:row>46</xdr:row>
      <xdr:rowOff>0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46</xdr:row>
      <xdr:rowOff>9525</xdr:rowOff>
    </xdr:from>
    <xdr:to>
      <xdr:col>11</xdr:col>
      <xdr:colOff>0</xdr:colOff>
      <xdr:row>47</xdr:row>
      <xdr:rowOff>0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46</xdr:row>
      <xdr:rowOff>9525</xdr:rowOff>
    </xdr:from>
    <xdr:to>
      <xdr:col>12</xdr:col>
      <xdr:colOff>0</xdr:colOff>
      <xdr:row>47</xdr:row>
      <xdr:rowOff>0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47</xdr:row>
      <xdr:rowOff>9525</xdr:rowOff>
    </xdr:from>
    <xdr:to>
      <xdr:col>11</xdr:col>
      <xdr:colOff>0</xdr:colOff>
      <xdr:row>48</xdr:row>
      <xdr:rowOff>0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47</xdr:row>
      <xdr:rowOff>9525</xdr:rowOff>
    </xdr:from>
    <xdr:to>
      <xdr:col>12</xdr:col>
      <xdr:colOff>0</xdr:colOff>
      <xdr:row>48</xdr:row>
      <xdr:rowOff>0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48</xdr:row>
      <xdr:rowOff>9525</xdr:rowOff>
    </xdr:from>
    <xdr:to>
      <xdr:col>11</xdr:col>
      <xdr:colOff>0</xdr:colOff>
      <xdr:row>49</xdr:row>
      <xdr:rowOff>0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48</xdr:row>
      <xdr:rowOff>9525</xdr:rowOff>
    </xdr:from>
    <xdr:to>
      <xdr:col>12</xdr:col>
      <xdr:colOff>0</xdr:colOff>
      <xdr:row>49</xdr:row>
      <xdr:rowOff>0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49</xdr:row>
      <xdr:rowOff>9525</xdr:rowOff>
    </xdr:from>
    <xdr:to>
      <xdr:col>11</xdr:col>
      <xdr:colOff>0</xdr:colOff>
      <xdr:row>50</xdr:row>
      <xdr:rowOff>0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49</xdr:row>
      <xdr:rowOff>9525</xdr:rowOff>
    </xdr:from>
    <xdr:to>
      <xdr:col>12</xdr:col>
      <xdr:colOff>0</xdr:colOff>
      <xdr:row>50</xdr:row>
      <xdr:rowOff>0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50</xdr:row>
      <xdr:rowOff>9525</xdr:rowOff>
    </xdr:from>
    <xdr:to>
      <xdr:col>11</xdr:col>
      <xdr:colOff>0</xdr:colOff>
      <xdr:row>51</xdr:row>
      <xdr:rowOff>0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50</xdr:row>
      <xdr:rowOff>9525</xdr:rowOff>
    </xdr:from>
    <xdr:to>
      <xdr:col>12</xdr:col>
      <xdr:colOff>0</xdr:colOff>
      <xdr:row>51</xdr:row>
      <xdr:rowOff>0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50</xdr:row>
      <xdr:rowOff>9525</xdr:rowOff>
    </xdr:from>
    <xdr:to>
      <xdr:col>13</xdr:col>
      <xdr:colOff>0</xdr:colOff>
      <xdr:row>51</xdr:row>
      <xdr:rowOff>0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51</xdr:row>
      <xdr:rowOff>9525</xdr:rowOff>
    </xdr:from>
    <xdr:to>
      <xdr:col>11</xdr:col>
      <xdr:colOff>0</xdr:colOff>
      <xdr:row>52</xdr:row>
      <xdr:rowOff>0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51</xdr:row>
      <xdr:rowOff>9525</xdr:rowOff>
    </xdr:from>
    <xdr:to>
      <xdr:col>12</xdr:col>
      <xdr:colOff>0</xdr:colOff>
      <xdr:row>52</xdr:row>
      <xdr:rowOff>0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51</xdr:row>
      <xdr:rowOff>9525</xdr:rowOff>
    </xdr:from>
    <xdr:to>
      <xdr:col>13</xdr:col>
      <xdr:colOff>0</xdr:colOff>
      <xdr:row>52</xdr:row>
      <xdr:rowOff>0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52</xdr:row>
      <xdr:rowOff>9525</xdr:rowOff>
    </xdr:from>
    <xdr:to>
      <xdr:col>11</xdr:col>
      <xdr:colOff>0</xdr:colOff>
      <xdr:row>53</xdr:row>
      <xdr:rowOff>0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52</xdr:row>
      <xdr:rowOff>9525</xdr:rowOff>
    </xdr:from>
    <xdr:to>
      <xdr:col>12</xdr:col>
      <xdr:colOff>0</xdr:colOff>
      <xdr:row>53</xdr:row>
      <xdr:rowOff>0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52</xdr:row>
      <xdr:rowOff>9525</xdr:rowOff>
    </xdr:from>
    <xdr:to>
      <xdr:col>13</xdr:col>
      <xdr:colOff>0</xdr:colOff>
      <xdr:row>53</xdr:row>
      <xdr:rowOff>0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53</xdr:row>
      <xdr:rowOff>9525</xdr:rowOff>
    </xdr:from>
    <xdr:to>
      <xdr:col>11</xdr:col>
      <xdr:colOff>0</xdr:colOff>
      <xdr:row>54</xdr:row>
      <xdr:rowOff>0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53</xdr:row>
      <xdr:rowOff>9525</xdr:rowOff>
    </xdr:from>
    <xdr:to>
      <xdr:col>12</xdr:col>
      <xdr:colOff>0</xdr:colOff>
      <xdr:row>54</xdr:row>
      <xdr:rowOff>0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53</xdr:row>
      <xdr:rowOff>9525</xdr:rowOff>
    </xdr:from>
    <xdr:to>
      <xdr:col>13</xdr:col>
      <xdr:colOff>0</xdr:colOff>
      <xdr:row>54</xdr:row>
      <xdr:rowOff>0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54</xdr:row>
      <xdr:rowOff>9525</xdr:rowOff>
    </xdr:from>
    <xdr:to>
      <xdr:col>11</xdr:col>
      <xdr:colOff>0</xdr:colOff>
      <xdr:row>55</xdr:row>
      <xdr:rowOff>0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54</xdr:row>
      <xdr:rowOff>9525</xdr:rowOff>
    </xdr:from>
    <xdr:to>
      <xdr:col>12</xdr:col>
      <xdr:colOff>0</xdr:colOff>
      <xdr:row>55</xdr:row>
      <xdr:rowOff>0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54</xdr:row>
      <xdr:rowOff>9525</xdr:rowOff>
    </xdr:from>
    <xdr:to>
      <xdr:col>13</xdr:col>
      <xdr:colOff>0</xdr:colOff>
      <xdr:row>55</xdr:row>
      <xdr:rowOff>0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55</xdr:row>
      <xdr:rowOff>9525</xdr:rowOff>
    </xdr:from>
    <xdr:to>
      <xdr:col>11</xdr:col>
      <xdr:colOff>0</xdr:colOff>
      <xdr:row>56</xdr:row>
      <xdr:rowOff>0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55</xdr:row>
      <xdr:rowOff>9525</xdr:rowOff>
    </xdr:from>
    <xdr:to>
      <xdr:col>12</xdr:col>
      <xdr:colOff>0</xdr:colOff>
      <xdr:row>56</xdr:row>
      <xdr:rowOff>0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55</xdr:row>
      <xdr:rowOff>9525</xdr:rowOff>
    </xdr:from>
    <xdr:to>
      <xdr:col>13</xdr:col>
      <xdr:colOff>0</xdr:colOff>
      <xdr:row>56</xdr:row>
      <xdr:rowOff>0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56</xdr:row>
      <xdr:rowOff>9525</xdr:rowOff>
    </xdr:from>
    <xdr:to>
      <xdr:col>11</xdr:col>
      <xdr:colOff>0</xdr:colOff>
      <xdr:row>57</xdr:row>
      <xdr:rowOff>0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56</xdr:row>
      <xdr:rowOff>9525</xdr:rowOff>
    </xdr:from>
    <xdr:to>
      <xdr:col>12</xdr:col>
      <xdr:colOff>0</xdr:colOff>
      <xdr:row>57</xdr:row>
      <xdr:rowOff>0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56</xdr:row>
      <xdr:rowOff>9525</xdr:rowOff>
    </xdr:from>
    <xdr:to>
      <xdr:col>13</xdr:col>
      <xdr:colOff>0</xdr:colOff>
      <xdr:row>57</xdr:row>
      <xdr:rowOff>0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57</xdr:row>
      <xdr:rowOff>9525</xdr:rowOff>
    </xdr:from>
    <xdr:to>
      <xdr:col>11</xdr:col>
      <xdr:colOff>0</xdr:colOff>
      <xdr:row>58</xdr:row>
      <xdr:rowOff>0</xdr:rowOff>
    </xdr:to>
    <xdr:pic>
      <xdr:nvPicPr>
        <xdr:cNvPr id="121" name="Имя " descr="Descr 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57</xdr:row>
      <xdr:rowOff>9525</xdr:rowOff>
    </xdr:from>
    <xdr:to>
      <xdr:col>12</xdr:col>
      <xdr:colOff>0</xdr:colOff>
      <xdr:row>58</xdr:row>
      <xdr:rowOff>0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57</xdr:row>
      <xdr:rowOff>9525</xdr:rowOff>
    </xdr:from>
    <xdr:to>
      <xdr:col>13</xdr:col>
      <xdr:colOff>0</xdr:colOff>
      <xdr:row>58</xdr:row>
      <xdr:rowOff>0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58</xdr:row>
      <xdr:rowOff>9525</xdr:rowOff>
    </xdr:from>
    <xdr:to>
      <xdr:col>11</xdr:col>
      <xdr:colOff>0</xdr:colOff>
      <xdr:row>59</xdr:row>
      <xdr:rowOff>0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58</xdr:row>
      <xdr:rowOff>9525</xdr:rowOff>
    </xdr:from>
    <xdr:to>
      <xdr:col>12</xdr:col>
      <xdr:colOff>0</xdr:colOff>
      <xdr:row>59</xdr:row>
      <xdr:rowOff>0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58</xdr:row>
      <xdr:rowOff>9525</xdr:rowOff>
    </xdr:from>
    <xdr:to>
      <xdr:col>13</xdr:col>
      <xdr:colOff>0</xdr:colOff>
      <xdr:row>59</xdr:row>
      <xdr:rowOff>0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59</xdr:row>
      <xdr:rowOff>9525</xdr:rowOff>
    </xdr:from>
    <xdr:to>
      <xdr:col>11</xdr:col>
      <xdr:colOff>0</xdr:colOff>
      <xdr:row>60</xdr:row>
      <xdr:rowOff>0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59</xdr:row>
      <xdr:rowOff>9525</xdr:rowOff>
    </xdr:from>
    <xdr:to>
      <xdr:col>12</xdr:col>
      <xdr:colOff>0</xdr:colOff>
      <xdr:row>60</xdr:row>
      <xdr:rowOff>0</xdr:rowOff>
    </xdr:to>
    <xdr:pic>
      <xdr:nvPicPr>
        <xdr:cNvPr id="128" name="Имя " descr="Descr 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59</xdr:row>
      <xdr:rowOff>9525</xdr:rowOff>
    </xdr:from>
    <xdr:to>
      <xdr:col>13</xdr:col>
      <xdr:colOff>0</xdr:colOff>
      <xdr:row>60</xdr:row>
      <xdr:rowOff>0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60</xdr:row>
      <xdr:rowOff>9525</xdr:rowOff>
    </xdr:from>
    <xdr:to>
      <xdr:col>11</xdr:col>
      <xdr:colOff>0</xdr:colOff>
      <xdr:row>61</xdr:row>
      <xdr:rowOff>0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60</xdr:row>
      <xdr:rowOff>9525</xdr:rowOff>
    </xdr:from>
    <xdr:to>
      <xdr:col>12</xdr:col>
      <xdr:colOff>0</xdr:colOff>
      <xdr:row>61</xdr:row>
      <xdr:rowOff>0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60</xdr:row>
      <xdr:rowOff>9525</xdr:rowOff>
    </xdr:from>
    <xdr:to>
      <xdr:col>13</xdr:col>
      <xdr:colOff>0</xdr:colOff>
      <xdr:row>61</xdr:row>
      <xdr:rowOff>0</xdr:rowOff>
    </xdr:to>
    <xdr:pic>
      <xdr:nvPicPr>
        <xdr:cNvPr id="132" name="Имя " descr="Descr 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61</xdr:row>
      <xdr:rowOff>9525</xdr:rowOff>
    </xdr:from>
    <xdr:to>
      <xdr:col>11</xdr:col>
      <xdr:colOff>0</xdr:colOff>
      <xdr:row>62</xdr:row>
      <xdr:rowOff>0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61</xdr:row>
      <xdr:rowOff>9525</xdr:rowOff>
    </xdr:from>
    <xdr:to>
      <xdr:col>12</xdr:col>
      <xdr:colOff>0</xdr:colOff>
      <xdr:row>62</xdr:row>
      <xdr:rowOff>0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61</xdr:row>
      <xdr:rowOff>9525</xdr:rowOff>
    </xdr:from>
    <xdr:to>
      <xdr:col>13</xdr:col>
      <xdr:colOff>0</xdr:colOff>
      <xdr:row>62</xdr:row>
      <xdr:rowOff>0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62</xdr:row>
      <xdr:rowOff>9525</xdr:rowOff>
    </xdr:from>
    <xdr:to>
      <xdr:col>11</xdr:col>
      <xdr:colOff>0</xdr:colOff>
      <xdr:row>63</xdr:row>
      <xdr:rowOff>0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62</xdr:row>
      <xdr:rowOff>9525</xdr:rowOff>
    </xdr:from>
    <xdr:to>
      <xdr:col>12</xdr:col>
      <xdr:colOff>0</xdr:colOff>
      <xdr:row>63</xdr:row>
      <xdr:rowOff>0</xdr:rowOff>
    </xdr:to>
    <xdr:pic>
      <xdr:nvPicPr>
        <xdr:cNvPr id="137" name="Имя " descr="Descr 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62</xdr:row>
      <xdr:rowOff>9525</xdr:rowOff>
    </xdr:from>
    <xdr:to>
      <xdr:col>13</xdr:col>
      <xdr:colOff>0</xdr:colOff>
      <xdr:row>63</xdr:row>
      <xdr:rowOff>0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63</xdr:row>
      <xdr:rowOff>9525</xdr:rowOff>
    </xdr:from>
    <xdr:to>
      <xdr:col>11</xdr:col>
      <xdr:colOff>0</xdr:colOff>
      <xdr:row>64</xdr:row>
      <xdr:rowOff>0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63</xdr:row>
      <xdr:rowOff>9525</xdr:rowOff>
    </xdr:from>
    <xdr:to>
      <xdr:col>12</xdr:col>
      <xdr:colOff>0</xdr:colOff>
      <xdr:row>64</xdr:row>
      <xdr:rowOff>0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63</xdr:row>
      <xdr:rowOff>9525</xdr:rowOff>
    </xdr:from>
    <xdr:to>
      <xdr:col>13</xdr:col>
      <xdr:colOff>0</xdr:colOff>
      <xdr:row>64</xdr:row>
      <xdr:rowOff>0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64</xdr:row>
      <xdr:rowOff>9525</xdr:rowOff>
    </xdr:from>
    <xdr:to>
      <xdr:col>11</xdr:col>
      <xdr:colOff>0</xdr:colOff>
      <xdr:row>65</xdr:row>
      <xdr:rowOff>0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64</xdr:row>
      <xdr:rowOff>9525</xdr:rowOff>
    </xdr:from>
    <xdr:to>
      <xdr:col>12</xdr:col>
      <xdr:colOff>0</xdr:colOff>
      <xdr:row>65</xdr:row>
      <xdr:rowOff>0</xdr:rowOff>
    </xdr:to>
    <xdr:pic>
      <xdr:nvPicPr>
        <xdr:cNvPr id="143" name="Имя " descr="Descr 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64</xdr:row>
      <xdr:rowOff>9525</xdr:rowOff>
    </xdr:from>
    <xdr:to>
      <xdr:col>13</xdr:col>
      <xdr:colOff>0</xdr:colOff>
      <xdr:row>65</xdr:row>
      <xdr:rowOff>0</xdr:rowOff>
    </xdr:to>
    <xdr:pic>
      <xdr:nvPicPr>
        <xdr:cNvPr id="144" name="Имя " descr="Descr 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65</xdr:row>
      <xdr:rowOff>9525</xdr:rowOff>
    </xdr:from>
    <xdr:to>
      <xdr:col>11</xdr:col>
      <xdr:colOff>0</xdr:colOff>
      <xdr:row>66</xdr:row>
      <xdr:rowOff>0</xdr:rowOff>
    </xdr:to>
    <xdr:pic>
      <xdr:nvPicPr>
        <xdr:cNvPr id="145" name="Имя " descr="Descr 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65</xdr:row>
      <xdr:rowOff>9525</xdr:rowOff>
    </xdr:from>
    <xdr:to>
      <xdr:col>12</xdr:col>
      <xdr:colOff>0</xdr:colOff>
      <xdr:row>66</xdr:row>
      <xdr:rowOff>0</xdr:rowOff>
    </xdr:to>
    <xdr:pic>
      <xdr:nvPicPr>
        <xdr:cNvPr id="146" name="Имя " descr="Descr 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65</xdr:row>
      <xdr:rowOff>9525</xdr:rowOff>
    </xdr:from>
    <xdr:to>
      <xdr:col>13</xdr:col>
      <xdr:colOff>0</xdr:colOff>
      <xdr:row>66</xdr:row>
      <xdr:rowOff>0</xdr:rowOff>
    </xdr:to>
    <xdr:pic>
      <xdr:nvPicPr>
        <xdr:cNvPr id="147" name="Имя " descr="Descr 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66</xdr:row>
      <xdr:rowOff>9525</xdr:rowOff>
    </xdr:from>
    <xdr:to>
      <xdr:col>11</xdr:col>
      <xdr:colOff>0</xdr:colOff>
      <xdr:row>67</xdr:row>
      <xdr:rowOff>0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66</xdr:row>
      <xdr:rowOff>9525</xdr:rowOff>
    </xdr:from>
    <xdr:to>
      <xdr:col>12</xdr:col>
      <xdr:colOff>0</xdr:colOff>
      <xdr:row>67</xdr:row>
      <xdr:rowOff>0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66</xdr:row>
      <xdr:rowOff>9525</xdr:rowOff>
    </xdr:from>
    <xdr:to>
      <xdr:col>13</xdr:col>
      <xdr:colOff>0</xdr:colOff>
      <xdr:row>67</xdr:row>
      <xdr:rowOff>0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67</xdr:row>
      <xdr:rowOff>9525</xdr:rowOff>
    </xdr:from>
    <xdr:to>
      <xdr:col>11</xdr:col>
      <xdr:colOff>0</xdr:colOff>
      <xdr:row>68</xdr:row>
      <xdr:rowOff>0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67</xdr:row>
      <xdr:rowOff>9525</xdr:rowOff>
    </xdr:from>
    <xdr:to>
      <xdr:col>12</xdr:col>
      <xdr:colOff>0</xdr:colOff>
      <xdr:row>68</xdr:row>
      <xdr:rowOff>0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67</xdr:row>
      <xdr:rowOff>9525</xdr:rowOff>
    </xdr:from>
    <xdr:to>
      <xdr:col>13</xdr:col>
      <xdr:colOff>0</xdr:colOff>
      <xdr:row>68</xdr:row>
      <xdr:rowOff>0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68</xdr:row>
      <xdr:rowOff>9525</xdr:rowOff>
    </xdr:from>
    <xdr:to>
      <xdr:col>11</xdr:col>
      <xdr:colOff>0</xdr:colOff>
      <xdr:row>69</xdr:row>
      <xdr:rowOff>0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68</xdr:row>
      <xdr:rowOff>9525</xdr:rowOff>
    </xdr:from>
    <xdr:to>
      <xdr:col>12</xdr:col>
      <xdr:colOff>0</xdr:colOff>
      <xdr:row>69</xdr:row>
      <xdr:rowOff>0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68</xdr:row>
      <xdr:rowOff>9525</xdr:rowOff>
    </xdr:from>
    <xdr:to>
      <xdr:col>13</xdr:col>
      <xdr:colOff>0</xdr:colOff>
      <xdr:row>69</xdr:row>
      <xdr:rowOff>0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69</xdr:row>
      <xdr:rowOff>9525</xdr:rowOff>
    </xdr:from>
    <xdr:to>
      <xdr:col>11</xdr:col>
      <xdr:colOff>0</xdr:colOff>
      <xdr:row>70</xdr:row>
      <xdr:rowOff>0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69</xdr:row>
      <xdr:rowOff>9525</xdr:rowOff>
    </xdr:from>
    <xdr:to>
      <xdr:col>12</xdr:col>
      <xdr:colOff>0</xdr:colOff>
      <xdr:row>70</xdr:row>
      <xdr:rowOff>0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69</xdr:row>
      <xdr:rowOff>9525</xdr:rowOff>
    </xdr:from>
    <xdr:to>
      <xdr:col>13</xdr:col>
      <xdr:colOff>0</xdr:colOff>
      <xdr:row>70</xdr:row>
      <xdr:rowOff>0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70</xdr:row>
      <xdr:rowOff>9525</xdr:rowOff>
    </xdr:from>
    <xdr:to>
      <xdr:col>11</xdr:col>
      <xdr:colOff>0</xdr:colOff>
      <xdr:row>71</xdr:row>
      <xdr:rowOff>0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70</xdr:row>
      <xdr:rowOff>9525</xdr:rowOff>
    </xdr:from>
    <xdr:to>
      <xdr:col>12</xdr:col>
      <xdr:colOff>0</xdr:colOff>
      <xdr:row>71</xdr:row>
      <xdr:rowOff>0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70</xdr:row>
      <xdr:rowOff>9525</xdr:rowOff>
    </xdr:from>
    <xdr:to>
      <xdr:col>13</xdr:col>
      <xdr:colOff>0</xdr:colOff>
      <xdr:row>71</xdr:row>
      <xdr:rowOff>0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71</xdr:row>
      <xdr:rowOff>9525</xdr:rowOff>
    </xdr:from>
    <xdr:to>
      <xdr:col>11</xdr:col>
      <xdr:colOff>0</xdr:colOff>
      <xdr:row>72</xdr:row>
      <xdr:rowOff>0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71</xdr:row>
      <xdr:rowOff>9525</xdr:rowOff>
    </xdr:from>
    <xdr:to>
      <xdr:col>12</xdr:col>
      <xdr:colOff>0</xdr:colOff>
      <xdr:row>72</xdr:row>
      <xdr:rowOff>0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71</xdr:row>
      <xdr:rowOff>9525</xdr:rowOff>
    </xdr:from>
    <xdr:to>
      <xdr:col>13</xdr:col>
      <xdr:colOff>0</xdr:colOff>
      <xdr:row>72</xdr:row>
      <xdr:rowOff>0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72</xdr:row>
      <xdr:rowOff>9525</xdr:rowOff>
    </xdr:from>
    <xdr:to>
      <xdr:col>11</xdr:col>
      <xdr:colOff>0</xdr:colOff>
      <xdr:row>73</xdr:row>
      <xdr:rowOff>0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72</xdr:row>
      <xdr:rowOff>9525</xdr:rowOff>
    </xdr:from>
    <xdr:to>
      <xdr:col>12</xdr:col>
      <xdr:colOff>0</xdr:colOff>
      <xdr:row>73</xdr:row>
      <xdr:rowOff>0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72</xdr:row>
      <xdr:rowOff>9525</xdr:rowOff>
    </xdr:from>
    <xdr:to>
      <xdr:col>13</xdr:col>
      <xdr:colOff>0</xdr:colOff>
      <xdr:row>73</xdr:row>
      <xdr:rowOff>0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73</xdr:row>
      <xdr:rowOff>9525</xdr:rowOff>
    </xdr:from>
    <xdr:to>
      <xdr:col>11</xdr:col>
      <xdr:colOff>0</xdr:colOff>
      <xdr:row>74</xdr:row>
      <xdr:rowOff>0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73</xdr:row>
      <xdr:rowOff>9525</xdr:rowOff>
    </xdr:from>
    <xdr:to>
      <xdr:col>12</xdr:col>
      <xdr:colOff>0</xdr:colOff>
      <xdr:row>74</xdr:row>
      <xdr:rowOff>0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73</xdr:row>
      <xdr:rowOff>9525</xdr:rowOff>
    </xdr:from>
    <xdr:to>
      <xdr:col>13</xdr:col>
      <xdr:colOff>0</xdr:colOff>
      <xdr:row>74</xdr:row>
      <xdr:rowOff>0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74</xdr:row>
      <xdr:rowOff>9525</xdr:rowOff>
    </xdr:from>
    <xdr:to>
      <xdr:col>11</xdr:col>
      <xdr:colOff>0</xdr:colOff>
      <xdr:row>75</xdr:row>
      <xdr:rowOff>0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74</xdr:row>
      <xdr:rowOff>9525</xdr:rowOff>
    </xdr:from>
    <xdr:to>
      <xdr:col>12</xdr:col>
      <xdr:colOff>0</xdr:colOff>
      <xdr:row>75</xdr:row>
      <xdr:rowOff>0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74</xdr:row>
      <xdr:rowOff>9525</xdr:rowOff>
    </xdr:from>
    <xdr:to>
      <xdr:col>13</xdr:col>
      <xdr:colOff>0</xdr:colOff>
      <xdr:row>75</xdr:row>
      <xdr:rowOff>0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75</xdr:row>
      <xdr:rowOff>9525</xdr:rowOff>
    </xdr:from>
    <xdr:to>
      <xdr:col>11</xdr:col>
      <xdr:colOff>0</xdr:colOff>
      <xdr:row>76</xdr:row>
      <xdr:rowOff>0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75</xdr:row>
      <xdr:rowOff>9525</xdr:rowOff>
    </xdr:from>
    <xdr:to>
      <xdr:col>12</xdr:col>
      <xdr:colOff>0</xdr:colOff>
      <xdr:row>76</xdr:row>
      <xdr:rowOff>0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75</xdr:row>
      <xdr:rowOff>9525</xdr:rowOff>
    </xdr:from>
    <xdr:to>
      <xdr:col>13</xdr:col>
      <xdr:colOff>0</xdr:colOff>
      <xdr:row>76</xdr:row>
      <xdr:rowOff>0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76</xdr:row>
      <xdr:rowOff>9525</xdr:rowOff>
    </xdr:from>
    <xdr:to>
      <xdr:col>11</xdr:col>
      <xdr:colOff>0</xdr:colOff>
      <xdr:row>77</xdr:row>
      <xdr:rowOff>0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76</xdr:row>
      <xdr:rowOff>9525</xdr:rowOff>
    </xdr:from>
    <xdr:to>
      <xdr:col>12</xdr:col>
      <xdr:colOff>0</xdr:colOff>
      <xdr:row>77</xdr:row>
      <xdr:rowOff>0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76</xdr:row>
      <xdr:rowOff>9525</xdr:rowOff>
    </xdr:from>
    <xdr:to>
      <xdr:col>13</xdr:col>
      <xdr:colOff>0</xdr:colOff>
      <xdr:row>77</xdr:row>
      <xdr:rowOff>0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77</xdr:row>
      <xdr:rowOff>9525</xdr:rowOff>
    </xdr:from>
    <xdr:to>
      <xdr:col>11</xdr:col>
      <xdr:colOff>0</xdr:colOff>
      <xdr:row>78</xdr:row>
      <xdr:rowOff>0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77</xdr:row>
      <xdr:rowOff>9525</xdr:rowOff>
    </xdr:from>
    <xdr:to>
      <xdr:col>12</xdr:col>
      <xdr:colOff>0</xdr:colOff>
      <xdr:row>78</xdr:row>
      <xdr:rowOff>0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77</xdr:row>
      <xdr:rowOff>9525</xdr:rowOff>
    </xdr:from>
    <xdr:to>
      <xdr:col>13</xdr:col>
      <xdr:colOff>0</xdr:colOff>
      <xdr:row>78</xdr:row>
      <xdr:rowOff>0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78</xdr:row>
      <xdr:rowOff>9525</xdr:rowOff>
    </xdr:from>
    <xdr:to>
      <xdr:col>11</xdr:col>
      <xdr:colOff>0</xdr:colOff>
      <xdr:row>79</xdr:row>
      <xdr:rowOff>0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78</xdr:row>
      <xdr:rowOff>9525</xdr:rowOff>
    </xdr:from>
    <xdr:to>
      <xdr:col>12</xdr:col>
      <xdr:colOff>0</xdr:colOff>
      <xdr:row>79</xdr:row>
      <xdr:rowOff>0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78</xdr:row>
      <xdr:rowOff>9525</xdr:rowOff>
    </xdr:from>
    <xdr:to>
      <xdr:col>13</xdr:col>
      <xdr:colOff>0</xdr:colOff>
      <xdr:row>79</xdr:row>
      <xdr:rowOff>0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79</xdr:row>
      <xdr:rowOff>9525</xdr:rowOff>
    </xdr:from>
    <xdr:to>
      <xdr:col>11</xdr:col>
      <xdr:colOff>0</xdr:colOff>
      <xdr:row>80</xdr:row>
      <xdr:rowOff>0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79</xdr:row>
      <xdr:rowOff>9525</xdr:rowOff>
    </xdr:from>
    <xdr:to>
      <xdr:col>12</xdr:col>
      <xdr:colOff>0</xdr:colOff>
      <xdr:row>80</xdr:row>
      <xdr:rowOff>0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79</xdr:row>
      <xdr:rowOff>9525</xdr:rowOff>
    </xdr:from>
    <xdr:to>
      <xdr:col>13</xdr:col>
      <xdr:colOff>0</xdr:colOff>
      <xdr:row>80</xdr:row>
      <xdr:rowOff>0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80</xdr:row>
      <xdr:rowOff>9525</xdr:rowOff>
    </xdr:from>
    <xdr:to>
      <xdr:col>11</xdr:col>
      <xdr:colOff>0</xdr:colOff>
      <xdr:row>81</xdr:row>
      <xdr:rowOff>0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80</xdr:row>
      <xdr:rowOff>9525</xdr:rowOff>
    </xdr:from>
    <xdr:to>
      <xdr:col>12</xdr:col>
      <xdr:colOff>0</xdr:colOff>
      <xdr:row>81</xdr:row>
      <xdr:rowOff>0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81</xdr:row>
      <xdr:rowOff>9525</xdr:rowOff>
    </xdr:from>
    <xdr:to>
      <xdr:col>11</xdr:col>
      <xdr:colOff>0</xdr:colOff>
      <xdr:row>82</xdr:row>
      <xdr:rowOff>0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81</xdr:row>
      <xdr:rowOff>9525</xdr:rowOff>
    </xdr:from>
    <xdr:to>
      <xdr:col>12</xdr:col>
      <xdr:colOff>0</xdr:colOff>
      <xdr:row>82</xdr:row>
      <xdr:rowOff>0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82</xdr:row>
      <xdr:rowOff>9525</xdr:rowOff>
    </xdr:from>
    <xdr:to>
      <xdr:col>11</xdr:col>
      <xdr:colOff>0</xdr:colOff>
      <xdr:row>83</xdr:row>
      <xdr:rowOff>0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83</xdr:row>
      <xdr:rowOff>9525</xdr:rowOff>
    </xdr:from>
    <xdr:to>
      <xdr:col>11</xdr:col>
      <xdr:colOff>0</xdr:colOff>
      <xdr:row>84</xdr:row>
      <xdr:rowOff>0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84</xdr:row>
      <xdr:rowOff>9525</xdr:rowOff>
    </xdr:from>
    <xdr:to>
      <xdr:col>11</xdr:col>
      <xdr:colOff>0</xdr:colOff>
      <xdr:row>85</xdr:row>
      <xdr:rowOff>0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85</xdr:row>
      <xdr:rowOff>9525</xdr:rowOff>
    </xdr:from>
    <xdr:to>
      <xdr:col>11</xdr:col>
      <xdr:colOff>0</xdr:colOff>
      <xdr:row>86</xdr:row>
      <xdr:rowOff>0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86</xdr:row>
      <xdr:rowOff>9525</xdr:rowOff>
    </xdr:from>
    <xdr:to>
      <xdr:col>11</xdr:col>
      <xdr:colOff>0</xdr:colOff>
      <xdr:row>87</xdr:row>
      <xdr:rowOff>0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87</xdr:row>
      <xdr:rowOff>9525</xdr:rowOff>
    </xdr:from>
    <xdr:to>
      <xdr:col>11</xdr:col>
      <xdr:colOff>0</xdr:colOff>
      <xdr:row>88</xdr:row>
      <xdr:rowOff>0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88</xdr:row>
      <xdr:rowOff>9525</xdr:rowOff>
    </xdr:from>
    <xdr:to>
      <xdr:col>11</xdr:col>
      <xdr:colOff>0</xdr:colOff>
      <xdr:row>89</xdr:row>
      <xdr:rowOff>0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89</xdr:row>
      <xdr:rowOff>9525</xdr:rowOff>
    </xdr:from>
    <xdr:to>
      <xdr:col>11</xdr:col>
      <xdr:colOff>0</xdr:colOff>
      <xdr:row>90</xdr:row>
      <xdr:rowOff>0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90</xdr:row>
      <xdr:rowOff>9525</xdr:rowOff>
    </xdr:from>
    <xdr:to>
      <xdr:col>11</xdr:col>
      <xdr:colOff>0</xdr:colOff>
      <xdr:row>91</xdr:row>
      <xdr:rowOff>0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91</xdr:row>
      <xdr:rowOff>9525</xdr:rowOff>
    </xdr:from>
    <xdr:to>
      <xdr:col>11</xdr:col>
      <xdr:colOff>0</xdr:colOff>
      <xdr:row>92</xdr:row>
      <xdr:rowOff>0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92</xdr:row>
      <xdr:rowOff>9525</xdr:rowOff>
    </xdr:from>
    <xdr:to>
      <xdr:col>11</xdr:col>
      <xdr:colOff>0</xdr:colOff>
      <xdr:row>93</xdr:row>
      <xdr:rowOff>0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93</xdr:row>
      <xdr:rowOff>9525</xdr:rowOff>
    </xdr:from>
    <xdr:to>
      <xdr:col>11</xdr:col>
      <xdr:colOff>0</xdr:colOff>
      <xdr:row>94</xdr:row>
      <xdr:rowOff>0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94</xdr:row>
      <xdr:rowOff>9525</xdr:rowOff>
    </xdr:from>
    <xdr:to>
      <xdr:col>11</xdr:col>
      <xdr:colOff>0</xdr:colOff>
      <xdr:row>95</xdr:row>
      <xdr:rowOff>0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95</xdr:row>
      <xdr:rowOff>9525</xdr:rowOff>
    </xdr:from>
    <xdr:to>
      <xdr:col>11</xdr:col>
      <xdr:colOff>0</xdr:colOff>
      <xdr:row>96</xdr:row>
      <xdr:rowOff>0</xdr:rowOff>
    </xdr:to>
    <xdr:pic>
      <xdr:nvPicPr>
        <xdr:cNvPr id="207" name="Имя " descr="Descr 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96</xdr:row>
      <xdr:rowOff>9525</xdr:rowOff>
    </xdr:from>
    <xdr:to>
      <xdr:col>11</xdr:col>
      <xdr:colOff>0</xdr:colOff>
      <xdr:row>97</xdr:row>
      <xdr:rowOff>0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97</xdr:row>
      <xdr:rowOff>9525</xdr:rowOff>
    </xdr:from>
    <xdr:to>
      <xdr:col>11</xdr:col>
      <xdr:colOff>0</xdr:colOff>
      <xdr:row>98</xdr:row>
      <xdr:rowOff>0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98</xdr:row>
      <xdr:rowOff>9525</xdr:rowOff>
    </xdr:from>
    <xdr:to>
      <xdr:col>11</xdr:col>
      <xdr:colOff>0</xdr:colOff>
      <xdr:row>99</xdr:row>
      <xdr:rowOff>0</xdr:rowOff>
    </xdr:to>
    <xdr:pic>
      <xdr:nvPicPr>
        <xdr:cNvPr id="210" name="Имя " descr="Descr 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99</xdr:row>
      <xdr:rowOff>9525</xdr:rowOff>
    </xdr:from>
    <xdr:to>
      <xdr:col>11</xdr:col>
      <xdr:colOff>0</xdr:colOff>
      <xdr:row>100</xdr:row>
      <xdr:rowOff>0</xdr:rowOff>
    </xdr:to>
    <xdr:pic>
      <xdr:nvPicPr>
        <xdr:cNvPr id="211" name="Имя " descr="Descr 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100</xdr:row>
      <xdr:rowOff>9525</xdr:rowOff>
    </xdr:from>
    <xdr:to>
      <xdr:col>11</xdr:col>
      <xdr:colOff>0</xdr:colOff>
      <xdr:row>101</xdr:row>
      <xdr:rowOff>0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101</xdr:row>
      <xdr:rowOff>9525</xdr:rowOff>
    </xdr:from>
    <xdr:to>
      <xdr:col>11</xdr:col>
      <xdr:colOff>0</xdr:colOff>
      <xdr:row>102</xdr:row>
      <xdr:rowOff>0</xdr:rowOff>
    </xdr:to>
    <xdr:pic>
      <xdr:nvPicPr>
        <xdr:cNvPr id="213" name="Имя " descr="Descr 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102</xdr:row>
      <xdr:rowOff>9525</xdr:rowOff>
    </xdr:from>
    <xdr:to>
      <xdr:col>11</xdr:col>
      <xdr:colOff>0</xdr:colOff>
      <xdr:row>103</xdr:row>
      <xdr:rowOff>0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103</xdr:row>
      <xdr:rowOff>9525</xdr:rowOff>
    </xdr:from>
    <xdr:to>
      <xdr:col>11</xdr:col>
      <xdr:colOff>0</xdr:colOff>
      <xdr:row>104</xdr:row>
      <xdr:rowOff>0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104</xdr:row>
      <xdr:rowOff>9525</xdr:rowOff>
    </xdr:from>
    <xdr:to>
      <xdr:col>11</xdr:col>
      <xdr:colOff>0</xdr:colOff>
      <xdr:row>105</xdr:row>
      <xdr:rowOff>0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105</xdr:row>
      <xdr:rowOff>9525</xdr:rowOff>
    </xdr:from>
    <xdr:to>
      <xdr:col>11</xdr:col>
      <xdr:colOff>0</xdr:colOff>
      <xdr:row>106</xdr:row>
      <xdr:rowOff>0</xdr:rowOff>
    </xdr:to>
    <xdr:pic>
      <xdr:nvPicPr>
        <xdr:cNvPr id="217" name="Имя " descr="Descr 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106</xdr:row>
      <xdr:rowOff>9525</xdr:rowOff>
    </xdr:from>
    <xdr:to>
      <xdr:col>11</xdr:col>
      <xdr:colOff>0</xdr:colOff>
      <xdr:row>107</xdr:row>
      <xdr:rowOff>0</xdr:rowOff>
    </xdr:to>
    <xdr:pic>
      <xdr:nvPicPr>
        <xdr:cNvPr id="218" name="Имя " descr="Descr 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107</xdr:row>
      <xdr:rowOff>9525</xdr:rowOff>
    </xdr:from>
    <xdr:to>
      <xdr:col>11</xdr:col>
      <xdr:colOff>0</xdr:colOff>
      <xdr:row>108</xdr:row>
      <xdr:rowOff>0</xdr:rowOff>
    </xdr:to>
    <xdr:pic>
      <xdr:nvPicPr>
        <xdr:cNvPr id="219" name="Имя " descr="Descr 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107</xdr:row>
      <xdr:rowOff>9525</xdr:rowOff>
    </xdr:from>
    <xdr:to>
      <xdr:col>12</xdr:col>
      <xdr:colOff>0</xdr:colOff>
      <xdr:row>108</xdr:row>
      <xdr:rowOff>0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107</xdr:row>
      <xdr:rowOff>9525</xdr:rowOff>
    </xdr:from>
    <xdr:to>
      <xdr:col>13</xdr:col>
      <xdr:colOff>0</xdr:colOff>
      <xdr:row>108</xdr:row>
      <xdr:rowOff>0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108</xdr:row>
      <xdr:rowOff>9525</xdr:rowOff>
    </xdr:from>
    <xdr:to>
      <xdr:col>11</xdr:col>
      <xdr:colOff>0</xdr:colOff>
      <xdr:row>109</xdr:row>
      <xdr:rowOff>0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108</xdr:row>
      <xdr:rowOff>9525</xdr:rowOff>
    </xdr:from>
    <xdr:to>
      <xdr:col>12</xdr:col>
      <xdr:colOff>0</xdr:colOff>
      <xdr:row>109</xdr:row>
      <xdr:rowOff>0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108</xdr:row>
      <xdr:rowOff>9525</xdr:rowOff>
    </xdr:from>
    <xdr:to>
      <xdr:col>13</xdr:col>
      <xdr:colOff>0</xdr:colOff>
      <xdr:row>109</xdr:row>
      <xdr:rowOff>0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109</xdr:row>
      <xdr:rowOff>9525</xdr:rowOff>
    </xdr:from>
    <xdr:to>
      <xdr:col>11</xdr:col>
      <xdr:colOff>0</xdr:colOff>
      <xdr:row>110</xdr:row>
      <xdr:rowOff>0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109</xdr:row>
      <xdr:rowOff>9525</xdr:rowOff>
    </xdr:from>
    <xdr:to>
      <xdr:col>12</xdr:col>
      <xdr:colOff>0</xdr:colOff>
      <xdr:row>110</xdr:row>
      <xdr:rowOff>0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109</xdr:row>
      <xdr:rowOff>9525</xdr:rowOff>
    </xdr:from>
    <xdr:to>
      <xdr:col>13</xdr:col>
      <xdr:colOff>0</xdr:colOff>
      <xdr:row>110</xdr:row>
      <xdr:rowOff>0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110</xdr:row>
      <xdr:rowOff>9525</xdr:rowOff>
    </xdr:from>
    <xdr:to>
      <xdr:col>11</xdr:col>
      <xdr:colOff>0</xdr:colOff>
      <xdr:row>111</xdr:row>
      <xdr:rowOff>0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110</xdr:row>
      <xdr:rowOff>9525</xdr:rowOff>
    </xdr:from>
    <xdr:to>
      <xdr:col>12</xdr:col>
      <xdr:colOff>0</xdr:colOff>
      <xdr:row>111</xdr:row>
      <xdr:rowOff>0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110</xdr:row>
      <xdr:rowOff>9525</xdr:rowOff>
    </xdr:from>
    <xdr:to>
      <xdr:col>13</xdr:col>
      <xdr:colOff>0</xdr:colOff>
      <xdr:row>111</xdr:row>
      <xdr:rowOff>0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111</xdr:row>
      <xdr:rowOff>9525</xdr:rowOff>
    </xdr:from>
    <xdr:to>
      <xdr:col>11</xdr:col>
      <xdr:colOff>0</xdr:colOff>
      <xdr:row>112</xdr:row>
      <xdr:rowOff>0</xdr:rowOff>
    </xdr:to>
    <xdr:pic>
      <xdr:nvPicPr>
        <xdr:cNvPr id="231" name="Имя " descr="Descr 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111</xdr:row>
      <xdr:rowOff>9525</xdr:rowOff>
    </xdr:from>
    <xdr:to>
      <xdr:col>12</xdr:col>
      <xdr:colOff>0</xdr:colOff>
      <xdr:row>112</xdr:row>
      <xdr:rowOff>0</xdr:rowOff>
    </xdr:to>
    <xdr:pic>
      <xdr:nvPicPr>
        <xdr:cNvPr id="232" name="Имя " descr="Descr 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111</xdr:row>
      <xdr:rowOff>9525</xdr:rowOff>
    </xdr:from>
    <xdr:to>
      <xdr:col>13</xdr:col>
      <xdr:colOff>0</xdr:colOff>
      <xdr:row>112</xdr:row>
      <xdr:rowOff>0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112</xdr:row>
      <xdr:rowOff>9525</xdr:rowOff>
    </xdr:from>
    <xdr:to>
      <xdr:col>11</xdr:col>
      <xdr:colOff>0</xdr:colOff>
      <xdr:row>113</xdr:row>
      <xdr:rowOff>0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112</xdr:row>
      <xdr:rowOff>9525</xdr:rowOff>
    </xdr:from>
    <xdr:to>
      <xdr:col>12</xdr:col>
      <xdr:colOff>0</xdr:colOff>
      <xdr:row>113</xdr:row>
      <xdr:rowOff>0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112</xdr:row>
      <xdr:rowOff>9525</xdr:rowOff>
    </xdr:from>
    <xdr:to>
      <xdr:col>13</xdr:col>
      <xdr:colOff>0</xdr:colOff>
      <xdr:row>113</xdr:row>
      <xdr:rowOff>0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113</xdr:row>
      <xdr:rowOff>9525</xdr:rowOff>
    </xdr:from>
    <xdr:to>
      <xdr:col>11</xdr:col>
      <xdr:colOff>0</xdr:colOff>
      <xdr:row>114</xdr:row>
      <xdr:rowOff>0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113</xdr:row>
      <xdr:rowOff>9525</xdr:rowOff>
    </xdr:from>
    <xdr:to>
      <xdr:col>12</xdr:col>
      <xdr:colOff>0</xdr:colOff>
      <xdr:row>114</xdr:row>
      <xdr:rowOff>0</xdr:rowOff>
    </xdr:to>
    <xdr:pic>
      <xdr:nvPicPr>
        <xdr:cNvPr id="238" name="Имя " descr="Descr 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113</xdr:row>
      <xdr:rowOff>9525</xdr:rowOff>
    </xdr:from>
    <xdr:to>
      <xdr:col>13</xdr:col>
      <xdr:colOff>0</xdr:colOff>
      <xdr:row>114</xdr:row>
      <xdr:rowOff>0</xdr:rowOff>
    </xdr:to>
    <xdr:pic>
      <xdr:nvPicPr>
        <xdr:cNvPr id="239" name="Имя " descr="Descr 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114</xdr:row>
      <xdr:rowOff>9525</xdr:rowOff>
    </xdr:from>
    <xdr:to>
      <xdr:col>11</xdr:col>
      <xdr:colOff>0</xdr:colOff>
      <xdr:row>115</xdr:row>
      <xdr:rowOff>0</xdr:rowOff>
    </xdr:to>
    <xdr:pic>
      <xdr:nvPicPr>
        <xdr:cNvPr id="240" name="Имя " descr="Descr 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114</xdr:row>
      <xdr:rowOff>9525</xdr:rowOff>
    </xdr:from>
    <xdr:to>
      <xdr:col>12</xdr:col>
      <xdr:colOff>0</xdr:colOff>
      <xdr:row>115</xdr:row>
      <xdr:rowOff>0</xdr:rowOff>
    </xdr:to>
    <xdr:pic>
      <xdr:nvPicPr>
        <xdr:cNvPr id="241" name="Имя " descr="Descr 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114</xdr:row>
      <xdr:rowOff>9525</xdr:rowOff>
    </xdr:from>
    <xdr:to>
      <xdr:col>13</xdr:col>
      <xdr:colOff>0</xdr:colOff>
      <xdr:row>115</xdr:row>
      <xdr:rowOff>0</xdr:rowOff>
    </xdr:to>
    <xdr:pic>
      <xdr:nvPicPr>
        <xdr:cNvPr id="242" name="Имя " descr="Descr 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115</xdr:row>
      <xdr:rowOff>9525</xdr:rowOff>
    </xdr:from>
    <xdr:to>
      <xdr:col>11</xdr:col>
      <xdr:colOff>0</xdr:colOff>
      <xdr:row>116</xdr:row>
      <xdr:rowOff>0</xdr:rowOff>
    </xdr:to>
    <xdr:pic>
      <xdr:nvPicPr>
        <xdr:cNvPr id="243" name="Имя " descr="Descr 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115</xdr:row>
      <xdr:rowOff>9525</xdr:rowOff>
    </xdr:from>
    <xdr:to>
      <xdr:col>12</xdr:col>
      <xdr:colOff>0</xdr:colOff>
      <xdr:row>116</xdr:row>
      <xdr:rowOff>0</xdr:rowOff>
    </xdr:to>
    <xdr:pic>
      <xdr:nvPicPr>
        <xdr:cNvPr id="244" name="Имя " descr="Descr 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115</xdr:row>
      <xdr:rowOff>9525</xdr:rowOff>
    </xdr:from>
    <xdr:to>
      <xdr:col>13</xdr:col>
      <xdr:colOff>0</xdr:colOff>
      <xdr:row>116</xdr:row>
      <xdr:rowOff>0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116</xdr:row>
      <xdr:rowOff>9525</xdr:rowOff>
    </xdr:from>
    <xdr:to>
      <xdr:col>11</xdr:col>
      <xdr:colOff>0</xdr:colOff>
      <xdr:row>117</xdr:row>
      <xdr:rowOff>0</xdr:rowOff>
    </xdr:to>
    <xdr:pic>
      <xdr:nvPicPr>
        <xdr:cNvPr id="246" name="Имя " descr="Descr 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116</xdr:row>
      <xdr:rowOff>9525</xdr:rowOff>
    </xdr:from>
    <xdr:to>
      <xdr:col>12</xdr:col>
      <xdr:colOff>0</xdr:colOff>
      <xdr:row>117</xdr:row>
      <xdr:rowOff>0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116</xdr:row>
      <xdr:rowOff>9525</xdr:rowOff>
    </xdr:from>
    <xdr:to>
      <xdr:col>13</xdr:col>
      <xdr:colOff>0</xdr:colOff>
      <xdr:row>117</xdr:row>
      <xdr:rowOff>0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117</xdr:row>
      <xdr:rowOff>9525</xdr:rowOff>
    </xdr:from>
    <xdr:to>
      <xdr:col>11</xdr:col>
      <xdr:colOff>0</xdr:colOff>
      <xdr:row>118</xdr:row>
      <xdr:rowOff>0</xdr:rowOff>
    </xdr:to>
    <xdr:pic>
      <xdr:nvPicPr>
        <xdr:cNvPr id="249" name="Имя " descr="Descr 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117</xdr:row>
      <xdr:rowOff>9525</xdr:rowOff>
    </xdr:from>
    <xdr:to>
      <xdr:col>12</xdr:col>
      <xdr:colOff>0</xdr:colOff>
      <xdr:row>118</xdr:row>
      <xdr:rowOff>0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117</xdr:row>
      <xdr:rowOff>9525</xdr:rowOff>
    </xdr:from>
    <xdr:to>
      <xdr:col>13</xdr:col>
      <xdr:colOff>0</xdr:colOff>
      <xdr:row>118</xdr:row>
      <xdr:rowOff>0</xdr:rowOff>
    </xdr:to>
    <xdr:pic>
      <xdr:nvPicPr>
        <xdr:cNvPr id="251" name="Имя " descr="Descr 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118</xdr:row>
      <xdr:rowOff>9525</xdr:rowOff>
    </xdr:from>
    <xdr:to>
      <xdr:col>11</xdr:col>
      <xdr:colOff>0</xdr:colOff>
      <xdr:row>119</xdr:row>
      <xdr:rowOff>0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118</xdr:row>
      <xdr:rowOff>9525</xdr:rowOff>
    </xdr:from>
    <xdr:to>
      <xdr:col>12</xdr:col>
      <xdr:colOff>0</xdr:colOff>
      <xdr:row>119</xdr:row>
      <xdr:rowOff>0</xdr:rowOff>
    </xdr:to>
    <xdr:pic>
      <xdr:nvPicPr>
        <xdr:cNvPr id="253" name="Имя " descr="Descr 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118</xdr:row>
      <xdr:rowOff>9525</xdr:rowOff>
    </xdr:from>
    <xdr:to>
      <xdr:col>13</xdr:col>
      <xdr:colOff>0</xdr:colOff>
      <xdr:row>119</xdr:row>
      <xdr:rowOff>0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119</xdr:row>
      <xdr:rowOff>9525</xdr:rowOff>
    </xdr:from>
    <xdr:to>
      <xdr:col>11</xdr:col>
      <xdr:colOff>0</xdr:colOff>
      <xdr:row>120</xdr:row>
      <xdr:rowOff>0</xdr:rowOff>
    </xdr:to>
    <xdr:pic>
      <xdr:nvPicPr>
        <xdr:cNvPr id="255" name="Имя " descr="Descr 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119</xdr:row>
      <xdr:rowOff>9525</xdr:rowOff>
    </xdr:from>
    <xdr:to>
      <xdr:col>12</xdr:col>
      <xdr:colOff>0</xdr:colOff>
      <xdr:row>120</xdr:row>
      <xdr:rowOff>0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119</xdr:row>
      <xdr:rowOff>9525</xdr:rowOff>
    </xdr:from>
    <xdr:to>
      <xdr:col>13</xdr:col>
      <xdr:colOff>0</xdr:colOff>
      <xdr:row>120</xdr:row>
      <xdr:rowOff>0</xdr:rowOff>
    </xdr:to>
    <xdr:pic>
      <xdr:nvPicPr>
        <xdr:cNvPr id="257" name="Имя " descr="Descr 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120</xdr:row>
      <xdr:rowOff>9525</xdr:rowOff>
    </xdr:from>
    <xdr:to>
      <xdr:col>11</xdr:col>
      <xdr:colOff>0</xdr:colOff>
      <xdr:row>121</xdr:row>
      <xdr:rowOff>0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120</xdr:row>
      <xdr:rowOff>9525</xdr:rowOff>
    </xdr:from>
    <xdr:to>
      <xdr:col>12</xdr:col>
      <xdr:colOff>0</xdr:colOff>
      <xdr:row>121</xdr:row>
      <xdr:rowOff>0</xdr:rowOff>
    </xdr:to>
    <xdr:pic>
      <xdr:nvPicPr>
        <xdr:cNvPr id="259" name="Имя " descr="Descr 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120</xdr:row>
      <xdr:rowOff>9525</xdr:rowOff>
    </xdr:from>
    <xdr:to>
      <xdr:col>13</xdr:col>
      <xdr:colOff>0</xdr:colOff>
      <xdr:row>121</xdr:row>
      <xdr:rowOff>0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121</xdr:row>
      <xdr:rowOff>9525</xdr:rowOff>
    </xdr:from>
    <xdr:to>
      <xdr:col>11</xdr:col>
      <xdr:colOff>0</xdr:colOff>
      <xdr:row>122</xdr:row>
      <xdr:rowOff>0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121</xdr:row>
      <xdr:rowOff>9525</xdr:rowOff>
    </xdr:from>
    <xdr:to>
      <xdr:col>12</xdr:col>
      <xdr:colOff>0</xdr:colOff>
      <xdr:row>122</xdr:row>
      <xdr:rowOff>0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121</xdr:row>
      <xdr:rowOff>9525</xdr:rowOff>
    </xdr:from>
    <xdr:to>
      <xdr:col>13</xdr:col>
      <xdr:colOff>0</xdr:colOff>
      <xdr:row>122</xdr:row>
      <xdr:rowOff>0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122</xdr:row>
      <xdr:rowOff>9525</xdr:rowOff>
    </xdr:from>
    <xdr:to>
      <xdr:col>11</xdr:col>
      <xdr:colOff>0</xdr:colOff>
      <xdr:row>123</xdr:row>
      <xdr:rowOff>0</xdr:rowOff>
    </xdr:to>
    <xdr:pic>
      <xdr:nvPicPr>
        <xdr:cNvPr id="264" name="Имя " descr="Descr 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122</xdr:row>
      <xdr:rowOff>9525</xdr:rowOff>
    </xdr:from>
    <xdr:to>
      <xdr:col>12</xdr:col>
      <xdr:colOff>0</xdr:colOff>
      <xdr:row>123</xdr:row>
      <xdr:rowOff>0</xdr:rowOff>
    </xdr:to>
    <xdr:pic>
      <xdr:nvPicPr>
        <xdr:cNvPr id="265" name="Имя " descr="Descr 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122</xdr:row>
      <xdr:rowOff>9525</xdr:rowOff>
    </xdr:from>
    <xdr:to>
      <xdr:col>13</xdr:col>
      <xdr:colOff>0</xdr:colOff>
      <xdr:row>123</xdr:row>
      <xdr:rowOff>0</xdr:rowOff>
    </xdr:to>
    <xdr:pic>
      <xdr:nvPicPr>
        <xdr:cNvPr id="266" name="Имя " descr="Descr 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123</xdr:row>
      <xdr:rowOff>9525</xdr:rowOff>
    </xdr:from>
    <xdr:to>
      <xdr:col>11</xdr:col>
      <xdr:colOff>0</xdr:colOff>
      <xdr:row>124</xdr:row>
      <xdr:rowOff>0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123</xdr:row>
      <xdr:rowOff>9525</xdr:rowOff>
    </xdr:from>
    <xdr:to>
      <xdr:col>12</xdr:col>
      <xdr:colOff>0</xdr:colOff>
      <xdr:row>124</xdr:row>
      <xdr:rowOff>0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123</xdr:row>
      <xdr:rowOff>9525</xdr:rowOff>
    </xdr:from>
    <xdr:to>
      <xdr:col>13</xdr:col>
      <xdr:colOff>0</xdr:colOff>
      <xdr:row>124</xdr:row>
      <xdr:rowOff>0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124</xdr:row>
      <xdr:rowOff>9525</xdr:rowOff>
    </xdr:from>
    <xdr:to>
      <xdr:col>11</xdr:col>
      <xdr:colOff>0</xdr:colOff>
      <xdr:row>125</xdr:row>
      <xdr:rowOff>0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124</xdr:row>
      <xdr:rowOff>9525</xdr:rowOff>
    </xdr:from>
    <xdr:to>
      <xdr:col>12</xdr:col>
      <xdr:colOff>0</xdr:colOff>
      <xdr:row>125</xdr:row>
      <xdr:rowOff>0</xdr:rowOff>
    </xdr:to>
    <xdr:pic>
      <xdr:nvPicPr>
        <xdr:cNvPr id="271" name="Имя " descr="Descr 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124</xdr:row>
      <xdr:rowOff>9525</xdr:rowOff>
    </xdr:from>
    <xdr:to>
      <xdr:col>13</xdr:col>
      <xdr:colOff>0</xdr:colOff>
      <xdr:row>125</xdr:row>
      <xdr:rowOff>0</xdr:rowOff>
    </xdr:to>
    <xdr:pic>
      <xdr:nvPicPr>
        <xdr:cNvPr id="272" name="Имя " descr="Descr 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125</xdr:row>
      <xdr:rowOff>9525</xdr:rowOff>
    </xdr:from>
    <xdr:to>
      <xdr:col>11</xdr:col>
      <xdr:colOff>0</xdr:colOff>
      <xdr:row>126</xdr:row>
      <xdr:rowOff>0</xdr:rowOff>
    </xdr:to>
    <xdr:pic>
      <xdr:nvPicPr>
        <xdr:cNvPr id="273" name="Имя " descr="Descr 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125</xdr:row>
      <xdr:rowOff>9525</xdr:rowOff>
    </xdr:from>
    <xdr:to>
      <xdr:col>12</xdr:col>
      <xdr:colOff>0</xdr:colOff>
      <xdr:row>126</xdr:row>
      <xdr:rowOff>0</xdr:rowOff>
    </xdr:to>
    <xdr:pic>
      <xdr:nvPicPr>
        <xdr:cNvPr id="274" name="Имя " descr="Descr 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125</xdr:row>
      <xdr:rowOff>9525</xdr:rowOff>
    </xdr:from>
    <xdr:to>
      <xdr:col>13</xdr:col>
      <xdr:colOff>0</xdr:colOff>
      <xdr:row>126</xdr:row>
      <xdr:rowOff>0</xdr:rowOff>
    </xdr:to>
    <xdr:pic>
      <xdr:nvPicPr>
        <xdr:cNvPr id="275" name="Имя " descr="Descr 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126</xdr:row>
      <xdr:rowOff>9525</xdr:rowOff>
    </xdr:from>
    <xdr:to>
      <xdr:col>11</xdr:col>
      <xdr:colOff>0</xdr:colOff>
      <xdr:row>127</xdr:row>
      <xdr:rowOff>0</xdr:rowOff>
    </xdr:to>
    <xdr:pic>
      <xdr:nvPicPr>
        <xdr:cNvPr id="276" name="Имя " descr="Descr 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126</xdr:row>
      <xdr:rowOff>9525</xdr:rowOff>
    </xdr:from>
    <xdr:to>
      <xdr:col>12</xdr:col>
      <xdr:colOff>0</xdr:colOff>
      <xdr:row>127</xdr:row>
      <xdr:rowOff>0</xdr:rowOff>
    </xdr:to>
    <xdr:pic>
      <xdr:nvPicPr>
        <xdr:cNvPr id="277" name="Имя " descr="Descr 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126</xdr:row>
      <xdr:rowOff>9525</xdr:rowOff>
    </xdr:from>
    <xdr:to>
      <xdr:col>13</xdr:col>
      <xdr:colOff>0</xdr:colOff>
      <xdr:row>127</xdr:row>
      <xdr:rowOff>0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127</xdr:row>
      <xdr:rowOff>9525</xdr:rowOff>
    </xdr:from>
    <xdr:to>
      <xdr:col>11</xdr:col>
      <xdr:colOff>0</xdr:colOff>
      <xdr:row>128</xdr:row>
      <xdr:rowOff>0</xdr:rowOff>
    </xdr:to>
    <xdr:pic>
      <xdr:nvPicPr>
        <xdr:cNvPr id="279" name="Имя " descr="Descr 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127</xdr:row>
      <xdr:rowOff>9525</xdr:rowOff>
    </xdr:from>
    <xdr:to>
      <xdr:col>12</xdr:col>
      <xdr:colOff>0</xdr:colOff>
      <xdr:row>128</xdr:row>
      <xdr:rowOff>0</xdr:rowOff>
    </xdr:to>
    <xdr:pic>
      <xdr:nvPicPr>
        <xdr:cNvPr id="280" name="Имя " descr="Descr 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127</xdr:row>
      <xdr:rowOff>9525</xdr:rowOff>
    </xdr:from>
    <xdr:to>
      <xdr:col>13</xdr:col>
      <xdr:colOff>0</xdr:colOff>
      <xdr:row>128</xdr:row>
      <xdr:rowOff>0</xdr:rowOff>
    </xdr:to>
    <xdr:pic>
      <xdr:nvPicPr>
        <xdr:cNvPr id="281" name="Имя " descr="Descr 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128</xdr:row>
      <xdr:rowOff>9525</xdr:rowOff>
    </xdr:from>
    <xdr:to>
      <xdr:col>11</xdr:col>
      <xdr:colOff>0</xdr:colOff>
      <xdr:row>129</xdr:row>
      <xdr:rowOff>0</xdr:rowOff>
    </xdr:to>
    <xdr:pic>
      <xdr:nvPicPr>
        <xdr:cNvPr id="282" name="Имя " descr="Descr 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128</xdr:row>
      <xdr:rowOff>9525</xdr:rowOff>
    </xdr:from>
    <xdr:to>
      <xdr:col>12</xdr:col>
      <xdr:colOff>0</xdr:colOff>
      <xdr:row>129</xdr:row>
      <xdr:rowOff>0</xdr:rowOff>
    </xdr:to>
    <xdr:pic>
      <xdr:nvPicPr>
        <xdr:cNvPr id="283" name="Имя " descr="Descr 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128</xdr:row>
      <xdr:rowOff>9525</xdr:rowOff>
    </xdr:from>
    <xdr:to>
      <xdr:col>13</xdr:col>
      <xdr:colOff>0</xdr:colOff>
      <xdr:row>129</xdr:row>
      <xdr:rowOff>0</xdr:rowOff>
    </xdr:to>
    <xdr:pic>
      <xdr:nvPicPr>
        <xdr:cNvPr id="284" name="Имя " descr="Descr 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129</xdr:row>
      <xdr:rowOff>9525</xdr:rowOff>
    </xdr:from>
    <xdr:to>
      <xdr:col>11</xdr:col>
      <xdr:colOff>0</xdr:colOff>
      <xdr:row>130</xdr:row>
      <xdr:rowOff>0</xdr:rowOff>
    </xdr:to>
    <xdr:pic>
      <xdr:nvPicPr>
        <xdr:cNvPr id="285" name="Имя " descr="Descr 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129</xdr:row>
      <xdr:rowOff>9525</xdr:rowOff>
    </xdr:from>
    <xdr:to>
      <xdr:col>12</xdr:col>
      <xdr:colOff>0</xdr:colOff>
      <xdr:row>130</xdr:row>
      <xdr:rowOff>0</xdr:rowOff>
    </xdr:to>
    <xdr:pic>
      <xdr:nvPicPr>
        <xdr:cNvPr id="286" name="Имя " descr="Descr 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129</xdr:row>
      <xdr:rowOff>9525</xdr:rowOff>
    </xdr:from>
    <xdr:to>
      <xdr:col>13</xdr:col>
      <xdr:colOff>0</xdr:colOff>
      <xdr:row>130</xdr:row>
      <xdr:rowOff>0</xdr:rowOff>
    </xdr:to>
    <xdr:pic>
      <xdr:nvPicPr>
        <xdr:cNvPr id="287" name="Имя " descr="Descr 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130</xdr:row>
      <xdr:rowOff>9525</xdr:rowOff>
    </xdr:from>
    <xdr:to>
      <xdr:col>11</xdr:col>
      <xdr:colOff>0</xdr:colOff>
      <xdr:row>131</xdr:row>
      <xdr:rowOff>0</xdr:rowOff>
    </xdr:to>
    <xdr:pic>
      <xdr:nvPicPr>
        <xdr:cNvPr id="288" name="Имя " descr="Descr 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130</xdr:row>
      <xdr:rowOff>9525</xdr:rowOff>
    </xdr:from>
    <xdr:to>
      <xdr:col>12</xdr:col>
      <xdr:colOff>0</xdr:colOff>
      <xdr:row>131</xdr:row>
      <xdr:rowOff>0</xdr:rowOff>
    </xdr:to>
    <xdr:pic>
      <xdr:nvPicPr>
        <xdr:cNvPr id="289" name="Имя " descr="Descr 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130</xdr:row>
      <xdr:rowOff>9525</xdr:rowOff>
    </xdr:from>
    <xdr:to>
      <xdr:col>13</xdr:col>
      <xdr:colOff>0</xdr:colOff>
      <xdr:row>131</xdr:row>
      <xdr:rowOff>0</xdr:rowOff>
    </xdr:to>
    <xdr:pic>
      <xdr:nvPicPr>
        <xdr:cNvPr id="290" name="Имя " descr="Descr 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131</xdr:row>
      <xdr:rowOff>9525</xdr:rowOff>
    </xdr:from>
    <xdr:to>
      <xdr:col>11</xdr:col>
      <xdr:colOff>0</xdr:colOff>
      <xdr:row>132</xdr:row>
      <xdr:rowOff>0</xdr:rowOff>
    </xdr:to>
    <xdr:pic>
      <xdr:nvPicPr>
        <xdr:cNvPr id="291" name="Имя " descr="Descr 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131</xdr:row>
      <xdr:rowOff>9525</xdr:rowOff>
    </xdr:from>
    <xdr:to>
      <xdr:col>12</xdr:col>
      <xdr:colOff>0</xdr:colOff>
      <xdr:row>132</xdr:row>
      <xdr:rowOff>0</xdr:rowOff>
    </xdr:to>
    <xdr:pic>
      <xdr:nvPicPr>
        <xdr:cNvPr id="292" name="Имя " descr="Descr 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131</xdr:row>
      <xdr:rowOff>9525</xdr:rowOff>
    </xdr:from>
    <xdr:to>
      <xdr:col>13</xdr:col>
      <xdr:colOff>0</xdr:colOff>
      <xdr:row>132</xdr:row>
      <xdr:rowOff>0</xdr:rowOff>
    </xdr:to>
    <xdr:pic>
      <xdr:nvPicPr>
        <xdr:cNvPr id="293" name="Имя " descr="Descr 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132</xdr:row>
      <xdr:rowOff>9525</xdr:rowOff>
    </xdr:from>
    <xdr:to>
      <xdr:col>11</xdr:col>
      <xdr:colOff>0</xdr:colOff>
      <xdr:row>133</xdr:row>
      <xdr:rowOff>0</xdr:rowOff>
    </xdr:to>
    <xdr:pic>
      <xdr:nvPicPr>
        <xdr:cNvPr id="294" name="Имя " descr="Descr 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132</xdr:row>
      <xdr:rowOff>9525</xdr:rowOff>
    </xdr:from>
    <xdr:to>
      <xdr:col>12</xdr:col>
      <xdr:colOff>0</xdr:colOff>
      <xdr:row>133</xdr:row>
      <xdr:rowOff>0</xdr:rowOff>
    </xdr:to>
    <xdr:pic>
      <xdr:nvPicPr>
        <xdr:cNvPr id="295" name="Имя " descr="Descr 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132</xdr:row>
      <xdr:rowOff>9525</xdr:rowOff>
    </xdr:from>
    <xdr:to>
      <xdr:col>13</xdr:col>
      <xdr:colOff>0</xdr:colOff>
      <xdr:row>133</xdr:row>
      <xdr:rowOff>0</xdr:rowOff>
    </xdr:to>
    <xdr:pic>
      <xdr:nvPicPr>
        <xdr:cNvPr id="296" name="Имя " descr="Descr 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133</xdr:row>
      <xdr:rowOff>9525</xdr:rowOff>
    </xdr:from>
    <xdr:to>
      <xdr:col>11</xdr:col>
      <xdr:colOff>0</xdr:colOff>
      <xdr:row>134</xdr:row>
      <xdr:rowOff>0</xdr:rowOff>
    </xdr:to>
    <xdr:pic>
      <xdr:nvPicPr>
        <xdr:cNvPr id="297" name="Имя " descr="Descr 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133</xdr:row>
      <xdr:rowOff>9525</xdr:rowOff>
    </xdr:from>
    <xdr:to>
      <xdr:col>12</xdr:col>
      <xdr:colOff>0</xdr:colOff>
      <xdr:row>134</xdr:row>
      <xdr:rowOff>0</xdr:rowOff>
    </xdr:to>
    <xdr:pic>
      <xdr:nvPicPr>
        <xdr:cNvPr id="298" name="Имя " descr="Descr 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133</xdr:row>
      <xdr:rowOff>9525</xdr:rowOff>
    </xdr:from>
    <xdr:to>
      <xdr:col>13</xdr:col>
      <xdr:colOff>0</xdr:colOff>
      <xdr:row>134</xdr:row>
      <xdr:rowOff>0</xdr:rowOff>
    </xdr:to>
    <xdr:pic>
      <xdr:nvPicPr>
        <xdr:cNvPr id="299" name="Имя " descr="Descr 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134</xdr:row>
      <xdr:rowOff>9525</xdr:rowOff>
    </xdr:from>
    <xdr:to>
      <xdr:col>11</xdr:col>
      <xdr:colOff>0</xdr:colOff>
      <xdr:row>135</xdr:row>
      <xdr:rowOff>0</xdr:rowOff>
    </xdr:to>
    <xdr:pic>
      <xdr:nvPicPr>
        <xdr:cNvPr id="300" name="Имя " descr="Descr 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134</xdr:row>
      <xdr:rowOff>9525</xdr:rowOff>
    </xdr:from>
    <xdr:to>
      <xdr:col>12</xdr:col>
      <xdr:colOff>0</xdr:colOff>
      <xdr:row>135</xdr:row>
      <xdr:rowOff>0</xdr:rowOff>
    </xdr:to>
    <xdr:pic>
      <xdr:nvPicPr>
        <xdr:cNvPr id="301" name="Имя " descr="Descr 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134</xdr:row>
      <xdr:rowOff>9525</xdr:rowOff>
    </xdr:from>
    <xdr:to>
      <xdr:col>13</xdr:col>
      <xdr:colOff>0</xdr:colOff>
      <xdr:row>135</xdr:row>
      <xdr:rowOff>0</xdr:rowOff>
    </xdr:to>
    <xdr:pic>
      <xdr:nvPicPr>
        <xdr:cNvPr id="302" name="Имя " descr="Descr 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135</xdr:row>
      <xdr:rowOff>9525</xdr:rowOff>
    </xdr:from>
    <xdr:to>
      <xdr:col>11</xdr:col>
      <xdr:colOff>0</xdr:colOff>
      <xdr:row>136</xdr:row>
      <xdr:rowOff>0</xdr:rowOff>
    </xdr:to>
    <xdr:pic>
      <xdr:nvPicPr>
        <xdr:cNvPr id="303" name="Имя " descr="Descr 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135</xdr:row>
      <xdr:rowOff>9525</xdr:rowOff>
    </xdr:from>
    <xdr:to>
      <xdr:col>12</xdr:col>
      <xdr:colOff>0</xdr:colOff>
      <xdr:row>136</xdr:row>
      <xdr:rowOff>0</xdr:rowOff>
    </xdr:to>
    <xdr:pic>
      <xdr:nvPicPr>
        <xdr:cNvPr id="304" name="Имя " descr="Descr 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135</xdr:row>
      <xdr:rowOff>9525</xdr:rowOff>
    </xdr:from>
    <xdr:to>
      <xdr:col>13</xdr:col>
      <xdr:colOff>0</xdr:colOff>
      <xdr:row>136</xdr:row>
      <xdr:rowOff>0</xdr:rowOff>
    </xdr:to>
    <xdr:pic>
      <xdr:nvPicPr>
        <xdr:cNvPr id="305" name="Имя " descr="Descr 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136</xdr:row>
      <xdr:rowOff>9525</xdr:rowOff>
    </xdr:from>
    <xdr:to>
      <xdr:col>11</xdr:col>
      <xdr:colOff>0</xdr:colOff>
      <xdr:row>137</xdr:row>
      <xdr:rowOff>0</xdr:rowOff>
    </xdr:to>
    <xdr:pic>
      <xdr:nvPicPr>
        <xdr:cNvPr id="306" name="Имя " descr="Descr 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136</xdr:row>
      <xdr:rowOff>9525</xdr:rowOff>
    </xdr:from>
    <xdr:to>
      <xdr:col>12</xdr:col>
      <xdr:colOff>0</xdr:colOff>
      <xdr:row>137</xdr:row>
      <xdr:rowOff>0</xdr:rowOff>
    </xdr:to>
    <xdr:pic>
      <xdr:nvPicPr>
        <xdr:cNvPr id="307" name="Имя " descr="Descr 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136</xdr:row>
      <xdr:rowOff>9525</xdr:rowOff>
    </xdr:from>
    <xdr:to>
      <xdr:col>13</xdr:col>
      <xdr:colOff>0</xdr:colOff>
      <xdr:row>137</xdr:row>
      <xdr:rowOff>0</xdr:rowOff>
    </xdr:to>
    <xdr:pic>
      <xdr:nvPicPr>
        <xdr:cNvPr id="308" name="Имя " descr="Descr 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137</xdr:row>
      <xdr:rowOff>9525</xdr:rowOff>
    </xdr:from>
    <xdr:to>
      <xdr:col>11</xdr:col>
      <xdr:colOff>0</xdr:colOff>
      <xdr:row>138</xdr:row>
      <xdr:rowOff>0</xdr:rowOff>
    </xdr:to>
    <xdr:pic>
      <xdr:nvPicPr>
        <xdr:cNvPr id="309" name="Имя " descr="Descr 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137</xdr:row>
      <xdr:rowOff>9525</xdr:rowOff>
    </xdr:from>
    <xdr:to>
      <xdr:col>12</xdr:col>
      <xdr:colOff>0</xdr:colOff>
      <xdr:row>138</xdr:row>
      <xdr:rowOff>0</xdr:rowOff>
    </xdr:to>
    <xdr:pic>
      <xdr:nvPicPr>
        <xdr:cNvPr id="310" name="Имя " descr="Descr 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137</xdr:row>
      <xdr:rowOff>9525</xdr:rowOff>
    </xdr:from>
    <xdr:to>
      <xdr:col>13</xdr:col>
      <xdr:colOff>0</xdr:colOff>
      <xdr:row>138</xdr:row>
      <xdr:rowOff>0</xdr:rowOff>
    </xdr:to>
    <xdr:pic>
      <xdr:nvPicPr>
        <xdr:cNvPr id="311" name="Имя " descr="Descr 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138</xdr:row>
      <xdr:rowOff>9525</xdr:rowOff>
    </xdr:from>
    <xdr:to>
      <xdr:col>11</xdr:col>
      <xdr:colOff>0</xdr:colOff>
      <xdr:row>139</xdr:row>
      <xdr:rowOff>0</xdr:rowOff>
    </xdr:to>
    <xdr:pic>
      <xdr:nvPicPr>
        <xdr:cNvPr id="312" name="Имя " descr="Descr 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138</xdr:row>
      <xdr:rowOff>9525</xdr:rowOff>
    </xdr:from>
    <xdr:to>
      <xdr:col>12</xdr:col>
      <xdr:colOff>0</xdr:colOff>
      <xdr:row>139</xdr:row>
      <xdr:rowOff>0</xdr:rowOff>
    </xdr:to>
    <xdr:pic>
      <xdr:nvPicPr>
        <xdr:cNvPr id="313" name="Имя " descr="Descr 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138</xdr:row>
      <xdr:rowOff>9525</xdr:rowOff>
    </xdr:from>
    <xdr:to>
      <xdr:col>13</xdr:col>
      <xdr:colOff>0</xdr:colOff>
      <xdr:row>139</xdr:row>
      <xdr:rowOff>0</xdr:rowOff>
    </xdr:to>
    <xdr:pic>
      <xdr:nvPicPr>
        <xdr:cNvPr id="314" name="Имя " descr="Descr 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139</xdr:row>
      <xdr:rowOff>9525</xdr:rowOff>
    </xdr:from>
    <xdr:to>
      <xdr:col>11</xdr:col>
      <xdr:colOff>0</xdr:colOff>
      <xdr:row>140</xdr:row>
      <xdr:rowOff>0</xdr:rowOff>
    </xdr:to>
    <xdr:pic>
      <xdr:nvPicPr>
        <xdr:cNvPr id="315" name="Имя " descr="Descr 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139</xdr:row>
      <xdr:rowOff>9525</xdr:rowOff>
    </xdr:from>
    <xdr:to>
      <xdr:col>12</xdr:col>
      <xdr:colOff>0</xdr:colOff>
      <xdr:row>140</xdr:row>
      <xdr:rowOff>0</xdr:rowOff>
    </xdr:to>
    <xdr:pic>
      <xdr:nvPicPr>
        <xdr:cNvPr id="316" name="Имя " descr="Descr 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139</xdr:row>
      <xdr:rowOff>9525</xdr:rowOff>
    </xdr:from>
    <xdr:to>
      <xdr:col>13</xdr:col>
      <xdr:colOff>0</xdr:colOff>
      <xdr:row>140</xdr:row>
      <xdr:rowOff>0</xdr:rowOff>
    </xdr:to>
    <xdr:pic>
      <xdr:nvPicPr>
        <xdr:cNvPr id="317" name="Имя " descr="Descr 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140</xdr:row>
      <xdr:rowOff>9525</xdr:rowOff>
    </xdr:from>
    <xdr:to>
      <xdr:col>11</xdr:col>
      <xdr:colOff>0</xdr:colOff>
      <xdr:row>141</xdr:row>
      <xdr:rowOff>0</xdr:rowOff>
    </xdr:to>
    <xdr:pic>
      <xdr:nvPicPr>
        <xdr:cNvPr id="318" name="Имя " descr="Descr 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140</xdr:row>
      <xdr:rowOff>9525</xdr:rowOff>
    </xdr:from>
    <xdr:to>
      <xdr:col>12</xdr:col>
      <xdr:colOff>0</xdr:colOff>
      <xdr:row>141</xdr:row>
      <xdr:rowOff>0</xdr:rowOff>
    </xdr:to>
    <xdr:pic>
      <xdr:nvPicPr>
        <xdr:cNvPr id="319" name="Имя " descr="Descr 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140</xdr:row>
      <xdr:rowOff>9525</xdr:rowOff>
    </xdr:from>
    <xdr:to>
      <xdr:col>13</xdr:col>
      <xdr:colOff>0</xdr:colOff>
      <xdr:row>141</xdr:row>
      <xdr:rowOff>0</xdr:rowOff>
    </xdr:to>
    <xdr:pic>
      <xdr:nvPicPr>
        <xdr:cNvPr id="320" name="Имя " descr="Descr 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141</xdr:row>
      <xdr:rowOff>9525</xdr:rowOff>
    </xdr:from>
    <xdr:to>
      <xdr:col>11</xdr:col>
      <xdr:colOff>0</xdr:colOff>
      <xdr:row>142</xdr:row>
      <xdr:rowOff>0</xdr:rowOff>
    </xdr:to>
    <xdr:pic>
      <xdr:nvPicPr>
        <xdr:cNvPr id="321" name="Имя " descr="Descr 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141</xdr:row>
      <xdr:rowOff>9525</xdr:rowOff>
    </xdr:from>
    <xdr:to>
      <xdr:col>12</xdr:col>
      <xdr:colOff>0</xdr:colOff>
      <xdr:row>142</xdr:row>
      <xdr:rowOff>0</xdr:rowOff>
    </xdr:to>
    <xdr:pic>
      <xdr:nvPicPr>
        <xdr:cNvPr id="322" name="Имя " descr="Descr 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141</xdr:row>
      <xdr:rowOff>9525</xdr:rowOff>
    </xdr:from>
    <xdr:to>
      <xdr:col>13</xdr:col>
      <xdr:colOff>0</xdr:colOff>
      <xdr:row>142</xdr:row>
      <xdr:rowOff>0</xdr:rowOff>
    </xdr:to>
    <xdr:pic>
      <xdr:nvPicPr>
        <xdr:cNvPr id="323" name="Имя " descr="Descr 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142</xdr:row>
      <xdr:rowOff>9525</xdr:rowOff>
    </xdr:from>
    <xdr:to>
      <xdr:col>11</xdr:col>
      <xdr:colOff>0</xdr:colOff>
      <xdr:row>143</xdr:row>
      <xdr:rowOff>0</xdr:rowOff>
    </xdr:to>
    <xdr:pic>
      <xdr:nvPicPr>
        <xdr:cNvPr id="324" name="Имя " descr="Descr 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142</xdr:row>
      <xdr:rowOff>9525</xdr:rowOff>
    </xdr:from>
    <xdr:to>
      <xdr:col>12</xdr:col>
      <xdr:colOff>0</xdr:colOff>
      <xdr:row>143</xdr:row>
      <xdr:rowOff>0</xdr:rowOff>
    </xdr:to>
    <xdr:pic>
      <xdr:nvPicPr>
        <xdr:cNvPr id="325" name="Имя " descr="Descr 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142</xdr:row>
      <xdr:rowOff>9525</xdr:rowOff>
    </xdr:from>
    <xdr:to>
      <xdr:col>13</xdr:col>
      <xdr:colOff>0</xdr:colOff>
      <xdr:row>143</xdr:row>
      <xdr:rowOff>0</xdr:rowOff>
    </xdr:to>
    <xdr:pic>
      <xdr:nvPicPr>
        <xdr:cNvPr id="326" name="Имя " descr="Descr 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143</xdr:row>
      <xdr:rowOff>9525</xdr:rowOff>
    </xdr:from>
    <xdr:to>
      <xdr:col>11</xdr:col>
      <xdr:colOff>0</xdr:colOff>
      <xdr:row>144</xdr:row>
      <xdr:rowOff>0</xdr:rowOff>
    </xdr:to>
    <xdr:pic>
      <xdr:nvPicPr>
        <xdr:cNvPr id="327" name="Имя " descr="Descr 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143</xdr:row>
      <xdr:rowOff>9525</xdr:rowOff>
    </xdr:from>
    <xdr:to>
      <xdr:col>12</xdr:col>
      <xdr:colOff>0</xdr:colOff>
      <xdr:row>144</xdr:row>
      <xdr:rowOff>0</xdr:rowOff>
    </xdr:to>
    <xdr:pic>
      <xdr:nvPicPr>
        <xdr:cNvPr id="328" name="Имя " descr="Descr 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143</xdr:row>
      <xdr:rowOff>9525</xdr:rowOff>
    </xdr:from>
    <xdr:to>
      <xdr:col>13</xdr:col>
      <xdr:colOff>0</xdr:colOff>
      <xdr:row>144</xdr:row>
      <xdr:rowOff>0</xdr:rowOff>
    </xdr:to>
    <xdr:pic>
      <xdr:nvPicPr>
        <xdr:cNvPr id="329" name="Имя " descr="Descr 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144</xdr:row>
      <xdr:rowOff>9525</xdr:rowOff>
    </xdr:from>
    <xdr:to>
      <xdr:col>11</xdr:col>
      <xdr:colOff>0</xdr:colOff>
      <xdr:row>145</xdr:row>
      <xdr:rowOff>0</xdr:rowOff>
    </xdr:to>
    <xdr:pic>
      <xdr:nvPicPr>
        <xdr:cNvPr id="330" name="Имя " descr="Descr 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144</xdr:row>
      <xdr:rowOff>9525</xdr:rowOff>
    </xdr:from>
    <xdr:to>
      <xdr:col>12</xdr:col>
      <xdr:colOff>0</xdr:colOff>
      <xdr:row>145</xdr:row>
      <xdr:rowOff>0</xdr:rowOff>
    </xdr:to>
    <xdr:pic>
      <xdr:nvPicPr>
        <xdr:cNvPr id="331" name="Имя " descr="Descr 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144</xdr:row>
      <xdr:rowOff>9525</xdr:rowOff>
    </xdr:from>
    <xdr:to>
      <xdr:col>13</xdr:col>
      <xdr:colOff>0</xdr:colOff>
      <xdr:row>145</xdr:row>
      <xdr:rowOff>0</xdr:rowOff>
    </xdr:to>
    <xdr:pic>
      <xdr:nvPicPr>
        <xdr:cNvPr id="332" name="Имя " descr="Descr 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145</xdr:row>
      <xdr:rowOff>9525</xdr:rowOff>
    </xdr:from>
    <xdr:to>
      <xdr:col>11</xdr:col>
      <xdr:colOff>0</xdr:colOff>
      <xdr:row>146</xdr:row>
      <xdr:rowOff>0</xdr:rowOff>
    </xdr:to>
    <xdr:pic>
      <xdr:nvPicPr>
        <xdr:cNvPr id="333" name="Имя " descr="Descr 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145</xdr:row>
      <xdr:rowOff>9525</xdr:rowOff>
    </xdr:from>
    <xdr:to>
      <xdr:col>12</xdr:col>
      <xdr:colOff>0</xdr:colOff>
      <xdr:row>146</xdr:row>
      <xdr:rowOff>0</xdr:rowOff>
    </xdr:to>
    <xdr:pic>
      <xdr:nvPicPr>
        <xdr:cNvPr id="334" name="Имя " descr="Descr 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145</xdr:row>
      <xdr:rowOff>9525</xdr:rowOff>
    </xdr:from>
    <xdr:to>
      <xdr:col>13</xdr:col>
      <xdr:colOff>0</xdr:colOff>
      <xdr:row>146</xdr:row>
      <xdr:rowOff>0</xdr:rowOff>
    </xdr:to>
    <xdr:pic>
      <xdr:nvPicPr>
        <xdr:cNvPr id="335" name="Имя " descr="Descr 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146</xdr:row>
      <xdr:rowOff>9525</xdr:rowOff>
    </xdr:from>
    <xdr:to>
      <xdr:col>11</xdr:col>
      <xdr:colOff>0</xdr:colOff>
      <xdr:row>147</xdr:row>
      <xdr:rowOff>0</xdr:rowOff>
    </xdr:to>
    <xdr:pic>
      <xdr:nvPicPr>
        <xdr:cNvPr id="336" name="Имя " descr="Descr 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146</xdr:row>
      <xdr:rowOff>9525</xdr:rowOff>
    </xdr:from>
    <xdr:to>
      <xdr:col>12</xdr:col>
      <xdr:colOff>0</xdr:colOff>
      <xdr:row>147</xdr:row>
      <xdr:rowOff>0</xdr:rowOff>
    </xdr:to>
    <xdr:pic>
      <xdr:nvPicPr>
        <xdr:cNvPr id="337" name="Имя " descr="Descr 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146</xdr:row>
      <xdr:rowOff>9525</xdr:rowOff>
    </xdr:from>
    <xdr:to>
      <xdr:col>13</xdr:col>
      <xdr:colOff>0</xdr:colOff>
      <xdr:row>147</xdr:row>
      <xdr:rowOff>0</xdr:rowOff>
    </xdr:to>
    <xdr:pic>
      <xdr:nvPicPr>
        <xdr:cNvPr id="338" name="Имя " descr="Descr 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147</xdr:row>
      <xdr:rowOff>9525</xdr:rowOff>
    </xdr:from>
    <xdr:to>
      <xdr:col>11</xdr:col>
      <xdr:colOff>0</xdr:colOff>
      <xdr:row>148</xdr:row>
      <xdr:rowOff>0</xdr:rowOff>
    </xdr:to>
    <xdr:pic>
      <xdr:nvPicPr>
        <xdr:cNvPr id="339" name="Имя " descr="Descr 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147</xdr:row>
      <xdr:rowOff>9525</xdr:rowOff>
    </xdr:from>
    <xdr:to>
      <xdr:col>12</xdr:col>
      <xdr:colOff>0</xdr:colOff>
      <xdr:row>148</xdr:row>
      <xdr:rowOff>0</xdr:rowOff>
    </xdr:to>
    <xdr:pic>
      <xdr:nvPicPr>
        <xdr:cNvPr id="340" name="Имя " descr="Descr 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147</xdr:row>
      <xdr:rowOff>9525</xdr:rowOff>
    </xdr:from>
    <xdr:to>
      <xdr:col>13</xdr:col>
      <xdr:colOff>0</xdr:colOff>
      <xdr:row>148</xdr:row>
      <xdr:rowOff>0</xdr:rowOff>
    </xdr:to>
    <xdr:pic>
      <xdr:nvPicPr>
        <xdr:cNvPr id="341" name="Имя " descr="Descr 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148</xdr:row>
      <xdr:rowOff>9525</xdr:rowOff>
    </xdr:from>
    <xdr:to>
      <xdr:col>11</xdr:col>
      <xdr:colOff>0</xdr:colOff>
      <xdr:row>149</xdr:row>
      <xdr:rowOff>0</xdr:rowOff>
    </xdr:to>
    <xdr:pic>
      <xdr:nvPicPr>
        <xdr:cNvPr id="342" name="Имя " descr="Descr 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148</xdr:row>
      <xdr:rowOff>9525</xdr:rowOff>
    </xdr:from>
    <xdr:to>
      <xdr:col>12</xdr:col>
      <xdr:colOff>0</xdr:colOff>
      <xdr:row>149</xdr:row>
      <xdr:rowOff>0</xdr:rowOff>
    </xdr:to>
    <xdr:pic>
      <xdr:nvPicPr>
        <xdr:cNvPr id="343" name="Имя " descr="Descr 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148</xdr:row>
      <xdr:rowOff>9525</xdr:rowOff>
    </xdr:from>
    <xdr:to>
      <xdr:col>13</xdr:col>
      <xdr:colOff>0</xdr:colOff>
      <xdr:row>149</xdr:row>
      <xdr:rowOff>0</xdr:rowOff>
    </xdr:to>
    <xdr:pic>
      <xdr:nvPicPr>
        <xdr:cNvPr id="344" name="Имя " descr="Descr 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149</xdr:row>
      <xdr:rowOff>9525</xdr:rowOff>
    </xdr:from>
    <xdr:to>
      <xdr:col>11</xdr:col>
      <xdr:colOff>0</xdr:colOff>
      <xdr:row>150</xdr:row>
      <xdr:rowOff>0</xdr:rowOff>
    </xdr:to>
    <xdr:pic>
      <xdr:nvPicPr>
        <xdr:cNvPr id="345" name="Имя " descr="Descr 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149</xdr:row>
      <xdr:rowOff>9525</xdr:rowOff>
    </xdr:from>
    <xdr:to>
      <xdr:col>12</xdr:col>
      <xdr:colOff>0</xdr:colOff>
      <xdr:row>150</xdr:row>
      <xdr:rowOff>0</xdr:rowOff>
    </xdr:to>
    <xdr:pic>
      <xdr:nvPicPr>
        <xdr:cNvPr id="346" name="Имя " descr="Descr 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149</xdr:row>
      <xdr:rowOff>9525</xdr:rowOff>
    </xdr:from>
    <xdr:to>
      <xdr:col>13</xdr:col>
      <xdr:colOff>0</xdr:colOff>
      <xdr:row>150</xdr:row>
      <xdr:rowOff>0</xdr:rowOff>
    </xdr:to>
    <xdr:pic>
      <xdr:nvPicPr>
        <xdr:cNvPr id="347" name="Имя " descr="Descr 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150</xdr:row>
      <xdr:rowOff>9525</xdr:rowOff>
    </xdr:from>
    <xdr:to>
      <xdr:col>11</xdr:col>
      <xdr:colOff>0</xdr:colOff>
      <xdr:row>151</xdr:row>
      <xdr:rowOff>0</xdr:rowOff>
    </xdr:to>
    <xdr:pic>
      <xdr:nvPicPr>
        <xdr:cNvPr id="348" name="Имя " descr="Descr 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150</xdr:row>
      <xdr:rowOff>9525</xdr:rowOff>
    </xdr:from>
    <xdr:to>
      <xdr:col>12</xdr:col>
      <xdr:colOff>0</xdr:colOff>
      <xdr:row>151</xdr:row>
      <xdr:rowOff>0</xdr:rowOff>
    </xdr:to>
    <xdr:pic>
      <xdr:nvPicPr>
        <xdr:cNvPr id="349" name="Имя " descr="Descr 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150</xdr:row>
      <xdr:rowOff>9525</xdr:rowOff>
    </xdr:from>
    <xdr:to>
      <xdr:col>13</xdr:col>
      <xdr:colOff>0</xdr:colOff>
      <xdr:row>151</xdr:row>
      <xdr:rowOff>0</xdr:rowOff>
    </xdr:to>
    <xdr:pic>
      <xdr:nvPicPr>
        <xdr:cNvPr id="350" name="Имя " descr="Descr 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151</xdr:row>
      <xdr:rowOff>9525</xdr:rowOff>
    </xdr:from>
    <xdr:to>
      <xdr:col>11</xdr:col>
      <xdr:colOff>0</xdr:colOff>
      <xdr:row>152</xdr:row>
      <xdr:rowOff>0</xdr:rowOff>
    </xdr:to>
    <xdr:pic>
      <xdr:nvPicPr>
        <xdr:cNvPr id="351" name="Имя " descr="Descr 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151</xdr:row>
      <xdr:rowOff>9525</xdr:rowOff>
    </xdr:from>
    <xdr:to>
      <xdr:col>12</xdr:col>
      <xdr:colOff>0</xdr:colOff>
      <xdr:row>152</xdr:row>
      <xdr:rowOff>0</xdr:rowOff>
    </xdr:to>
    <xdr:pic>
      <xdr:nvPicPr>
        <xdr:cNvPr id="352" name="Имя " descr="Descr 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151</xdr:row>
      <xdr:rowOff>9525</xdr:rowOff>
    </xdr:from>
    <xdr:to>
      <xdr:col>13</xdr:col>
      <xdr:colOff>0</xdr:colOff>
      <xdr:row>152</xdr:row>
      <xdr:rowOff>0</xdr:rowOff>
    </xdr:to>
    <xdr:pic>
      <xdr:nvPicPr>
        <xdr:cNvPr id="353" name="Имя " descr="Descr 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152</xdr:row>
      <xdr:rowOff>9525</xdr:rowOff>
    </xdr:from>
    <xdr:to>
      <xdr:col>11</xdr:col>
      <xdr:colOff>0</xdr:colOff>
      <xdr:row>153</xdr:row>
      <xdr:rowOff>0</xdr:rowOff>
    </xdr:to>
    <xdr:pic>
      <xdr:nvPicPr>
        <xdr:cNvPr id="354" name="Имя " descr="Descr 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152</xdr:row>
      <xdr:rowOff>9525</xdr:rowOff>
    </xdr:from>
    <xdr:to>
      <xdr:col>12</xdr:col>
      <xdr:colOff>0</xdr:colOff>
      <xdr:row>153</xdr:row>
      <xdr:rowOff>0</xdr:rowOff>
    </xdr:to>
    <xdr:pic>
      <xdr:nvPicPr>
        <xdr:cNvPr id="355" name="Имя " descr="Descr 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152</xdr:row>
      <xdr:rowOff>9525</xdr:rowOff>
    </xdr:from>
    <xdr:to>
      <xdr:col>13</xdr:col>
      <xdr:colOff>0</xdr:colOff>
      <xdr:row>153</xdr:row>
      <xdr:rowOff>0</xdr:rowOff>
    </xdr:to>
    <xdr:pic>
      <xdr:nvPicPr>
        <xdr:cNvPr id="356" name="Имя " descr="Descr 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153</xdr:row>
      <xdr:rowOff>9525</xdr:rowOff>
    </xdr:from>
    <xdr:to>
      <xdr:col>11</xdr:col>
      <xdr:colOff>0</xdr:colOff>
      <xdr:row>154</xdr:row>
      <xdr:rowOff>0</xdr:rowOff>
    </xdr:to>
    <xdr:pic>
      <xdr:nvPicPr>
        <xdr:cNvPr id="357" name="Имя " descr="Descr 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153</xdr:row>
      <xdr:rowOff>9525</xdr:rowOff>
    </xdr:from>
    <xdr:to>
      <xdr:col>12</xdr:col>
      <xdr:colOff>0</xdr:colOff>
      <xdr:row>154</xdr:row>
      <xdr:rowOff>0</xdr:rowOff>
    </xdr:to>
    <xdr:pic>
      <xdr:nvPicPr>
        <xdr:cNvPr id="358" name="Имя " descr="Descr 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153</xdr:row>
      <xdr:rowOff>9525</xdr:rowOff>
    </xdr:from>
    <xdr:to>
      <xdr:col>13</xdr:col>
      <xdr:colOff>0</xdr:colOff>
      <xdr:row>154</xdr:row>
      <xdr:rowOff>0</xdr:rowOff>
    </xdr:to>
    <xdr:pic>
      <xdr:nvPicPr>
        <xdr:cNvPr id="359" name="Имя " descr="Descr 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154</xdr:row>
      <xdr:rowOff>9525</xdr:rowOff>
    </xdr:from>
    <xdr:to>
      <xdr:col>11</xdr:col>
      <xdr:colOff>0</xdr:colOff>
      <xdr:row>155</xdr:row>
      <xdr:rowOff>0</xdr:rowOff>
    </xdr:to>
    <xdr:pic>
      <xdr:nvPicPr>
        <xdr:cNvPr id="360" name="Имя " descr="Descr 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154</xdr:row>
      <xdr:rowOff>9525</xdr:rowOff>
    </xdr:from>
    <xdr:to>
      <xdr:col>12</xdr:col>
      <xdr:colOff>0</xdr:colOff>
      <xdr:row>155</xdr:row>
      <xdr:rowOff>0</xdr:rowOff>
    </xdr:to>
    <xdr:pic>
      <xdr:nvPicPr>
        <xdr:cNvPr id="361" name="Имя " descr="Descr 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154</xdr:row>
      <xdr:rowOff>9525</xdr:rowOff>
    </xdr:from>
    <xdr:to>
      <xdr:col>13</xdr:col>
      <xdr:colOff>0</xdr:colOff>
      <xdr:row>155</xdr:row>
      <xdr:rowOff>0</xdr:rowOff>
    </xdr:to>
    <xdr:pic>
      <xdr:nvPicPr>
        <xdr:cNvPr id="362" name="Имя " descr="Descr 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155</xdr:row>
      <xdr:rowOff>9525</xdr:rowOff>
    </xdr:from>
    <xdr:to>
      <xdr:col>11</xdr:col>
      <xdr:colOff>0</xdr:colOff>
      <xdr:row>156</xdr:row>
      <xdr:rowOff>0</xdr:rowOff>
    </xdr:to>
    <xdr:pic>
      <xdr:nvPicPr>
        <xdr:cNvPr id="363" name="Имя " descr="Descr 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155</xdr:row>
      <xdr:rowOff>9525</xdr:rowOff>
    </xdr:from>
    <xdr:to>
      <xdr:col>12</xdr:col>
      <xdr:colOff>0</xdr:colOff>
      <xdr:row>156</xdr:row>
      <xdr:rowOff>0</xdr:rowOff>
    </xdr:to>
    <xdr:pic>
      <xdr:nvPicPr>
        <xdr:cNvPr id="364" name="Имя " descr="Descr 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155</xdr:row>
      <xdr:rowOff>9525</xdr:rowOff>
    </xdr:from>
    <xdr:to>
      <xdr:col>13</xdr:col>
      <xdr:colOff>0</xdr:colOff>
      <xdr:row>156</xdr:row>
      <xdr:rowOff>0</xdr:rowOff>
    </xdr:to>
    <xdr:pic>
      <xdr:nvPicPr>
        <xdr:cNvPr id="365" name="Имя " descr="Descr 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156</xdr:row>
      <xdr:rowOff>9525</xdr:rowOff>
    </xdr:from>
    <xdr:to>
      <xdr:col>11</xdr:col>
      <xdr:colOff>0</xdr:colOff>
      <xdr:row>157</xdr:row>
      <xdr:rowOff>0</xdr:rowOff>
    </xdr:to>
    <xdr:pic>
      <xdr:nvPicPr>
        <xdr:cNvPr id="366" name="Имя " descr="Descr 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156</xdr:row>
      <xdr:rowOff>9525</xdr:rowOff>
    </xdr:from>
    <xdr:to>
      <xdr:col>12</xdr:col>
      <xdr:colOff>0</xdr:colOff>
      <xdr:row>157</xdr:row>
      <xdr:rowOff>0</xdr:rowOff>
    </xdr:to>
    <xdr:pic>
      <xdr:nvPicPr>
        <xdr:cNvPr id="367" name="Имя " descr="Descr 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156</xdr:row>
      <xdr:rowOff>9525</xdr:rowOff>
    </xdr:from>
    <xdr:to>
      <xdr:col>13</xdr:col>
      <xdr:colOff>0</xdr:colOff>
      <xdr:row>157</xdr:row>
      <xdr:rowOff>0</xdr:rowOff>
    </xdr:to>
    <xdr:pic>
      <xdr:nvPicPr>
        <xdr:cNvPr id="368" name="Имя " descr="Descr 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157</xdr:row>
      <xdr:rowOff>9525</xdr:rowOff>
    </xdr:from>
    <xdr:to>
      <xdr:col>11</xdr:col>
      <xdr:colOff>0</xdr:colOff>
      <xdr:row>158</xdr:row>
      <xdr:rowOff>0</xdr:rowOff>
    </xdr:to>
    <xdr:pic>
      <xdr:nvPicPr>
        <xdr:cNvPr id="369" name="Имя " descr="Descr 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157</xdr:row>
      <xdr:rowOff>9525</xdr:rowOff>
    </xdr:from>
    <xdr:to>
      <xdr:col>12</xdr:col>
      <xdr:colOff>0</xdr:colOff>
      <xdr:row>158</xdr:row>
      <xdr:rowOff>0</xdr:rowOff>
    </xdr:to>
    <xdr:pic>
      <xdr:nvPicPr>
        <xdr:cNvPr id="370" name="Имя " descr="Descr 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157</xdr:row>
      <xdr:rowOff>9525</xdr:rowOff>
    </xdr:from>
    <xdr:to>
      <xdr:col>13</xdr:col>
      <xdr:colOff>0</xdr:colOff>
      <xdr:row>158</xdr:row>
      <xdr:rowOff>0</xdr:rowOff>
    </xdr:to>
    <xdr:pic>
      <xdr:nvPicPr>
        <xdr:cNvPr id="371" name="Имя " descr="Descr 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158</xdr:row>
      <xdr:rowOff>9525</xdr:rowOff>
    </xdr:from>
    <xdr:to>
      <xdr:col>11</xdr:col>
      <xdr:colOff>0</xdr:colOff>
      <xdr:row>159</xdr:row>
      <xdr:rowOff>0</xdr:rowOff>
    </xdr:to>
    <xdr:pic>
      <xdr:nvPicPr>
        <xdr:cNvPr id="372" name="Имя " descr="Descr 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158</xdr:row>
      <xdr:rowOff>9525</xdr:rowOff>
    </xdr:from>
    <xdr:to>
      <xdr:col>12</xdr:col>
      <xdr:colOff>0</xdr:colOff>
      <xdr:row>159</xdr:row>
      <xdr:rowOff>0</xdr:rowOff>
    </xdr:to>
    <xdr:pic>
      <xdr:nvPicPr>
        <xdr:cNvPr id="373" name="Имя " descr="Descr 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158</xdr:row>
      <xdr:rowOff>9525</xdr:rowOff>
    </xdr:from>
    <xdr:to>
      <xdr:col>13</xdr:col>
      <xdr:colOff>0</xdr:colOff>
      <xdr:row>159</xdr:row>
      <xdr:rowOff>0</xdr:rowOff>
    </xdr:to>
    <xdr:pic>
      <xdr:nvPicPr>
        <xdr:cNvPr id="374" name="Имя " descr="Descr 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159</xdr:row>
      <xdr:rowOff>9525</xdr:rowOff>
    </xdr:from>
    <xdr:to>
      <xdr:col>11</xdr:col>
      <xdr:colOff>0</xdr:colOff>
      <xdr:row>160</xdr:row>
      <xdr:rowOff>0</xdr:rowOff>
    </xdr:to>
    <xdr:pic>
      <xdr:nvPicPr>
        <xdr:cNvPr id="375" name="Имя " descr="Descr 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159</xdr:row>
      <xdr:rowOff>9525</xdr:rowOff>
    </xdr:from>
    <xdr:to>
      <xdr:col>12</xdr:col>
      <xdr:colOff>0</xdr:colOff>
      <xdr:row>160</xdr:row>
      <xdr:rowOff>0</xdr:rowOff>
    </xdr:to>
    <xdr:pic>
      <xdr:nvPicPr>
        <xdr:cNvPr id="376" name="Имя " descr="Descr 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159</xdr:row>
      <xdr:rowOff>9525</xdr:rowOff>
    </xdr:from>
    <xdr:to>
      <xdr:col>13</xdr:col>
      <xdr:colOff>0</xdr:colOff>
      <xdr:row>160</xdr:row>
      <xdr:rowOff>0</xdr:rowOff>
    </xdr:to>
    <xdr:pic>
      <xdr:nvPicPr>
        <xdr:cNvPr id="377" name="Имя " descr="Descr 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160</xdr:row>
      <xdr:rowOff>9525</xdr:rowOff>
    </xdr:from>
    <xdr:to>
      <xdr:col>11</xdr:col>
      <xdr:colOff>0</xdr:colOff>
      <xdr:row>161</xdr:row>
      <xdr:rowOff>0</xdr:rowOff>
    </xdr:to>
    <xdr:pic>
      <xdr:nvPicPr>
        <xdr:cNvPr id="378" name="Имя " descr="Descr 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160</xdr:row>
      <xdr:rowOff>9525</xdr:rowOff>
    </xdr:from>
    <xdr:to>
      <xdr:col>12</xdr:col>
      <xdr:colOff>0</xdr:colOff>
      <xdr:row>161</xdr:row>
      <xdr:rowOff>0</xdr:rowOff>
    </xdr:to>
    <xdr:pic>
      <xdr:nvPicPr>
        <xdr:cNvPr id="379" name="Имя " descr="Descr 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160</xdr:row>
      <xdr:rowOff>9525</xdr:rowOff>
    </xdr:from>
    <xdr:to>
      <xdr:col>13</xdr:col>
      <xdr:colOff>0</xdr:colOff>
      <xdr:row>161</xdr:row>
      <xdr:rowOff>0</xdr:rowOff>
    </xdr:to>
    <xdr:pic>
      <xdr:nvPicPr>
        <xdr:cNvPr id="380" name="Имя " descr="Descr 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161</xdr:row>
      <xdr:rowOff>9525</xdr:rowOff>
    </xdr:from>
    <xdr:to>
      <xdr:col>11</xdr:col>
      <xdr:colOff>0</xdr:colOff>
      <xdr:row>162</xdr:row>
      <xdr:rowOff>0</xdr:rowOff>
    </xdr:to>
    <xdr:pic>
      <xdr:nvPicPr>
        <xdr:cNvPr id="381" name="Имя " descr="Descr 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161</xdr:row>
      <xdr:rowOff>9525</xdr:rowOff>
    </xdr:from>
    <xdr:to>
      <xdr:col>12</xdr:col>
      <xdr:colOff>0</xdr:colOff>
      <xdr:row>162</xdr:row>
      <xdr:rowOff>0</xdr:rowOff>
    </xdr:to>
    <xdr:pic>
      <xdr:nvPicPr>
        <xdr:cNvPr id="382" name="Имя " descr="Descr 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161</xdr:row>
      <xdr:rowOff>9525</xdr:rowOff>
    </xdr:from>
    <xdr:to>
      <xdr:col>13</xdr:col>
      <xdr:colOff>0</xdr:colOff>
      <xdr:row>162</xdr:row>
      <xdr:rowOff>0</xdr:rowOff>
    </xdr:to>
    <xdr:pic>
      <xdr:nvPicPr>
        <xdr:cNvPr id="383" name="Имя " descr="Descr 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162</xdr:row>
      <xdr:rowOff>9525</xdr:rowOff>
    </xdr:from>
    <xdr:to>
      <xdr:col>11</xdr:col>
      <xdr:colOff>0</xdr:colOff>
      <xdr:row>163</xdr:row>
      <xdr:rowOff>0</xdr:rowOff>
    </xdr:to>
    <xdr:pic>
      <xdr:nvPicPr>
        <xdr:cNvPr id="384" name="Имя " descr="Descr 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162</xdr:row>
      <xdr:rowOff>9525</xdr:rowOff>
    </xdr:from>
    <xdr:to>
      <xdr:col>12</xdr:col>
      <xdr:colOff>0</xdr:colOff>
      <xdr:row>163</xdr:row>
      <xdr:rowOff>0</xdr:rowOff>
    </xdr:to>
    <xdr:pic>
      <xdr:nvPicPr>
        <xdr:cNvPr id="385" name="Имя " descr="Descr 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162</xdr:row>
      <xdr:rowOff>9525</xdr:rowOff>
    </xdr:from>
    <xdr:to>
      <xdr:col>13</xdr:col>
      <xdr:colOff>0</xdr:colOff>
      <xdr:row>163</xdr:row>
      <xdr:rowOff>0</xdr:rowOff>
    </xdr:to>
    <xdr:pic>
      <xdr:nvPicPr>
        <xdr:cNvPr id="386" name="Имя " descr="Descr 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163</xdr:row>
      <xdr:rowOff>9525</xdr:rowOff>
    </xdr:from>
    <xdr:to>
      <xdr:col>11</xdr:col>
      <xdr:colOff>0</xdr:colOff>
      <xdr:row>164</xdr:row>
      <xdr:rowOff>0</xdr:rowOff>
    </xdr:to>
    <xdr:pic>
      <xdr:nvPicPr>
        <xdr:cNvPr id="387" name="Имя " descr="Descr 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163</xdr:row>
      <xdr:rowOff>9525</xdr:rowOff>
    </xdr:from>
    <xdr:to>
      <xdr:col>12</xdr:col>
      <xdr:colOff>0</xdr:colOff>
      <xdr:row>164</xdr:row>
      <xdr:rowOff>0</xdr:rowOff>
    </xdr:to>
    <xdr:pic>
      <xdr:nvPicPr>
        <xdr:cNvPr id="388" name="Имя " descr="Descr 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163</xdr:row>
      <xdr:rowOff>9525</xdr:rowOff>
    </xdr:from>
    <xdr:to>
      <xdr:col>13</xdr:col>
      <xdr:colOff>0</xdr:colOff>
      <xdr:row>164</xdr:row>
      <xdr:rowOff>0</xdr:rowOff>
    </xdr:to>
    <xdr:pic>
      <xdr:nvPicPr>
        <xdr:cNvPr id="389" name="Имя " descr="Descr 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164</xdr:row>
      <xdr:rowOff>9525</xdr:rowOff>
    </xdr:from>
    <xdr:to>
      <xdr:col>11</xdr:col>
      <xdr:colOff>0</xdr:colOff>
      <xdr:row>165</xdr:row>
      <xdr:rowOff>0</xdr:rowOff>
    </xdr:to>
    <xdr:pic>
      <xdr:nvPicPr>
        <xdr:cNvPr id="390" name="Имя " descr="Descr 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164</xdr:row>
      <xdr:rowOff>9525</xdr:rowOff>
    </xdr:from>
    <xdr:to>
      <xdr:col>12</xdr:col>
      <xdr:colOff>0</xdr:colOff>
      <xdr:row>165</xdr:row>
      <xdr:rowOff>0</xdr:rowOff>
    </xdr:to>
    <xdr:pic>
      <xdr:nvPicPr>
        <xdr:cNvPr id="391" name="Имя " descr="Descr 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164</xdr:row>
      <xdr:rowOff>9525</xdr:rowOff>
    </xdr:from>
    <xdr:to>
      <xdr:col>13</xdr:col>
      <xdr:colOff>0</xdr:colOff>
      <xdr:row>165</xdr:row>
      <xdr:rowOff>0</xdr:rowOff>
    </xdr:to>
    <xdr:pic>
      <xdr:nvPicPr>
        <xdr:cNvPr id="392" name="Имя " descr="Descr 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165</xdr:row>
      <xdr:rowOff>9525</xdr:rowOff>
    </xdr:from>
    <xdr:to>
      <xdr:col>11</xdr:col>
      <xdr:colOff>0</xdr:colOff>
      <xdr:row>166</xdr:row>
      <xdr:rowOff>0</xdr:rowOff>
    </xdr:to>
    <xdr:pic>
      <xdr:nvPicPr>
        <xdr:cNvPr id="393" name="Имя " descr="Descr 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165</xdr:row>
      <xdr:rowOff>9525</xdr:rowOff>
    </xdr:from>
    <xdr:to>
      <xdr:col>12</xdr:col>
      <xdr:colOff>0</xdr:colOff>
      <xdr:row>166</xdr:row>
      <xdr:rowOff>0</xdr:rowOff>
    </xdr:to>
    <xdr:pic>
      <xdr:nvPicPr>
        <xdr:cNvPr id="394" name="Имя " descr="Descr 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165</xdr:row>
      <xdr:rowOff>9525</xdr:rowOff>
    </xdr:from>
    <xdr:to>
      <xdr:col>13</xdr:col>
      <xdr:colOff>0</xdr:colOff>
      <xdr:row>166</xdr:row>
      <xdr:rowOff>0</xdr:rowOff>
    </xdr:to>
    <xdr:pic>
      <xdr:nvPicPr>
        <xdr:cNvPr id="395" name="Имя " descr="Descr 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166</xdr:row>
      <xdr:rowOff>9525</xdr:rowOff>
    </xdr:from>
    <xdr:to>
      <xdr:col>11</xdr:col>
      <xdr:colOff>0</xdr:colOff>
      <xdr:row>167</xdr:row>
      <xdr:rowOff>0</xdr:rowOff>
    </xdr:to>
    <xdr:pic>
      <xdr:nvPicPr>
        <xdr:cNvPr id="396" name="Имя " descr="Descr 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166</xdr:row>
      <xdr:rowOff>9525</xdr:rowOff>
    </xdr:from>
    <xdr:to>
      <xdr:col>12</xdr:col>
      <xdr:colOff>0</xdr:colOff>
      <xdr:row>167</xdr:row>
      <xdr:rowOff>0</xdr:rowOff>
    </xdr:to>
    <xdr:pic>
      <xdr:nvPicPr>
        <xdr:cNvPr id="397" name="Имя " descr="Descr 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166</xdr:row>
      <xdr:rowOff>9525</xdr:rowOff>
    </xdr:from>
    <xdr:to>
      <xdr:col>13</xdr:col>
      <xdr:colOff>0</xdr:colOff>
      <xdr:row>167</xdr:row>
      <xdr:rowOff>0</xdr:rowOff>
    </xdr:to>
    <xdr:pic>
      <xdr:nvPicPr>
        <xdr:cNvPr id="398" name="Имя " descr="Descr 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167</xdr:row>
      <xdr:rowOff>9525</xdr:rowOff>
    </xdr:from>
    <xdr:to>
      <xdr:col>11</xdr:col>
      <xdr:colOff>0</xdr:colOff>
      <xdr:row>168</xdr:row>
      <xdr:rowOff>0</xdr:rowOff>
    </xdr:to>
    <xdr:pic>
      <xdr:nvPicPr>
        <xdr:cNvPr id="399" name="Имя " descr="Descr 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167</xdr:row>
      <xdr:rowOff>9525</xdr:rowOff>
    </xdr:from>
    <xdr:to>
      <xdr:col>12</xdr:col>
      <xdr:colOff>0</xdr:colOff>
      <xdr:row>168</xdr:row>
      <xdr:rowOff>0</xdr:rowOff>
    </xdr:to>
    <xdr:pic>
      <xdr:nvPicPr>
        <xdr:cNvPr id="400" name="Имя " descr="Descr 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167</xdr:row>
      <xdr:rowOff>9525</xdr:rowOff>
    </xdr:from>
    <xdr:to>
      <xdr:col>13</xdr:col>
      <xdr:colOff>0</xdr:colOff>
      <xdr:row>168</xdr:row>
      <xdr:rowOff>0</xdr:rowOff>
    </xdr:to>
    <xdr:pic>
      <xdr:nvPicPr>
        <xdr:cNvPr id="401" name="Имя " descr="Descr 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0</xdr:colOff>
      <xdr:row>167</xdr:row>
      <xdr:rowOff>9525</xdr:rowOff>
    </xdr:from>
    <xdr:to>
      <xdr:col>14</xdr:col>
      <xdr:colOff>0</xdr:colOff>
      <xdr:row>168</xdr:row>
      <xdr:rowOff>0</xdr:rowOff>
    </xdr:to>
    <xdr:pic>
      <xdr:nvPicPr>
        <xdr:cNvPr id="402" name="Имя " descr="Descr 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168</xdr:row>
      <xdr:rowOff>9525</xdr:rowOff>
    </xdr:from>
    <xdr:to>
      <xdr:col>11</xdr:col>
      <xdr:colOff>0</xdr:colOff>
      <xdr:row>169</xdr:row>
      <xdr:rowOff>0</xdr:rowOff>
    </xdr:to>
    <xdr:pic>
      <xdr:nvPicPr>
        <xdr:cNvPr id="403" name="Имя " descr="Descr 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168</xdr:row>
      <xdr:rowOff>9525</xdr:rowOff>
    </xdr:from>
    <xdr:to>
      <xdr:col>12</xdr:col>
      <xdr:colOff>0</xdr:colOff>
      <xdr:row>169</xdr:row>
      <xdr:rowOff>0</xdr:rowOff>
    </xdr:to>
    <xdr:pic>
      <xdr:nvPicPr>
        <xdr:cNvPr id="404" name="Имя " descr="Descr 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168</xdr:row>
      <xdr:rowOff>9525</xdr:rowOff>
    </xdr:from>
    <xdr:to>
      <xdr:col>13</xdr:col>
      <xdr:colOff>0</xdr:colOff>
      <xdr:row>169</xdr:row>
      <xdr:rowOff>0</xdr:rowOff>
    </xdr:to>
    <xdr:pic>
      <xdr:nvPicPr>
        <xdr:cNvPr id="405" name="Имя " descr="Descr 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0</xdr:colOff>
      <xdr:row>168</xdr:row>
      <xdr:rowOff>9525</xdr:rowOff>
    </xdr:from>
    <xdr:to>
      <xdr:col>14</xdr:col>
      <xdr:colOff>0</xdr:colOff>
      <xdr:row>169</xdr:row>
      <xdr:rowOff>0</xdr:rowOff>
    </xdr:to>
    <xdr:pic>
      <xdr:nvPicPr>
        <xdr:cNvPr id="406" name="Имя " descr="Descr 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169</xdr:row>
      <xdr:rowOff>9525</xdr:rowOff>
    </xdr:from>
    <xdr:to>
      <xdr:col>11</xdr:col>
      <xdr:colOff>0</xdr:colOff>
      <xdr:row>170</xdr:row>
      <xdr:rowOff>0</xdr:rowOff>
    </xdr:to>
    <xdr:pic>
      <xdr:nvPicPr>
        <xdr:cNvPr id="407" name="Имя " descr="Descr 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169</xdr:row>
      <xdr:rowOff>9525</xdr:rowOff>
    </xdr:from>
    <xdr:to>
      <xdr:col>12</xdr:col>
      <xdr:colOff>0</xdr:colOff>
      <xdr:row>170</xdr:row>
      <xdr:rowOff>0</xdr:rowOff>
    </xdr:to>
    <xdr:pic>
      <xdr:nvPicPr>
        <xdr:cNvPr id="408" name="Имя " descr="Descr 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169</xdr:row>
      <xdr:rowOff>9525</xdr:rowOff>
    </xdr:from>
    <xdr:to>
      <xdr:col>13</xdr:col>
      <xdr:colOff>0</xdr:colOff>
      <xdr:row>170</xdr:row>
      <xdr:rowOff>0</xdr:rowOff>
    </xdr:to>
    <xdr:pic>
      <xdr:nvPicPr>
        <xdr:cNvPr id="409" name="Имя " descr="Descr 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0</xdr:colOff>
      <xdr:row>169</xdr:row>
      <xdr:rowOff>9525</xdr:rowOff>
    </xdr:from>
    <xdr:to>
      <xdr:col>14</xdr:col>
      <xdr:colOff>0</xdr:colOff>
      <xdr:row>170</xdr:row>
      <xdr:rowOff>0</xdr:rowOff>
    </xdr:to>
    <xdr:pic>
      <xdr:nvPicPr>
        <xdr:cNvPr id="410" name="Имя " descr="Descr 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170</xdr:row>
      <xdr:rowOff>9525</xdr:rowOff>
    </xdr:from>
    <xdr:to>
      <xdr:col>11</xdr:col>
      <xdr:colOff>0</xdr:colOff>
      <xdr:row>171</xdr:row>
      <xdr:rowOff>0</xdr:rowOff>
    </xdr:to>
    <xdr:pic>
      <xdr:nvPicPr>
        <xdr:cNvPr id="411" name="Имя " descr="Descr 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170</xdr:row>
      <xdr:rowOff>9525</xdr:rowOff>
    </xdr:from>
    <xdr:to>
      <xdr:col>12</xdr:col>
      <xdr:colOff>0</xdr:colOff>
      <xdr:row>171</xdr:row>
      <xdr:rowOff>0</xdr:rowOff>
    </xdr:to>
    <xdr:pic>
      <xdr:nvPicPr>
        <xdr:cNvPr id="412" name="Имя " descr="Descr 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170</xdr:row>
      <xdr:rowOff>9525</xdr:rowOff>
    </xdr:from>
    <xdr:to>
      <xdr:col>13</xdr:col>
      <xdr:colOff>0</xdr:colOff>
      <xdr:row>171</xdr:row>
      <xdr:rowOff>0</xdr:rowOff>
    </xdr:to>
    <xdr:pic>
      <xdr:nvPicPr>
        <xdr:cNvPr id="413" name="Имя " descr="Descr 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0</xdr:colOff>
      <xdr:row>170</xdr:row>
      <xdr:rowOff>9525</xdr:rowOff>
    </xdr:from>
    <xdr:to>
      <xdr:col>14</xdr:col>
      <xdr:colOff>0</xdr:colOff>
      <xdr:row>171</xdr:row>
      <xdr:rowOff>0</xdr:rowOff>
    </xdr:to>
    <xdr:pic>
      <xdr:nvPicPr>
        <xdr:cNvPr id="414" name="Имя " descr="Descr 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171</xdr:row>
      <xdr:rowOff>9525</xdr:rowOff>
    </xdr:from>
    <xdr:to>
      <xdr:col>11</xdr:col>
      <xdr:colOff>0</xdr:colOff>
      <xdr:row>172</xdr:row>
      <xdr:rowOff>0</xdr:rowOff>
    </xdr:to>
    <xdr:pic>
      <xdr:nvPicPr>
        <xdr:cNvPr id="415" name="Имя " descr="Descr 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171</xdr:row>
      <xdr:rowOff>9525</xdr:rowOff>
    </xdr:from>
    <xdr:to>
      <xdr:col>12</xdr:col>
      <xdr:colOff>0</xdr:colOff>
      <xdr:row>172</xdr:row>
      <xdr:rowOff>0</xdr:rowOff>
    </xdr:to>
    <xdr:pic>
      <xdr:nvPicPr>
        <xdr:cNvPr id="416" name="Имя " descr="Descr 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171</xdr:row>
      <xdr:rowOff>9525</xdr:rowOff>
    </xdr:from>
    <xdr:to>
      <xdr:col>13</xdr:col>
      <xdr:colOff>0</xdr:colOff>
      <xdr:row>172</xdr:row>
      <xdr:rowOff>0</xdr:rowOff>
    </xdr:to>
    <xdr:pic>
      <xdr:nvPicPr>
        <xdr:cNvPr id="417" name="Имя " descr="Descr 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0</xdr:colOff>
      <xdr:row>171</xdr:row>
      <xdr:rowOff>9525</xdr:rowOff>
    </xdr:from>
    <xdr:to>
      <xdr:col>14</xdr:col>
      <xdr:colOff>0</xdr:colOff>
      <xdr:row>172</xdr:row>
      <xdr:rowOff>0</xdr:rowOff>
    </xdr:to>
    <xdr:pic>
      <xdr:nvPicPr>
        <xdr:cNvPr id="418" name="Имя " descr="Descr 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172</xdr:row>
      <xdr:rowOff>9525</xdr:rowOff>
    </xdr:from>
    <xdr:to>
      <xdr:col>11</xdr:col>
      <xdr:colOff>0</xdr:colOff>
      <xdr:row>173</xdr:row>
      <xdr:rowOff>0</xdr:rowOff>
    </xdr:to>
    <xdr:pic>
      <xdr:nvPicPr>
        <xdr:cNvPr id="419" name="Имя " descr="Descr 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172</xdr:row>
      <xdr:rowOff>9525</xdr:rowOff>
    </xdr:from>
    <xdr:to>
      <xdr:col>12</xdr:col>
      <xdr:colOff>0</xdr:colOff>
      <xdr:row>173</xdr:row>
      <xdr:rowOff>0</xdr:rowOff>
    </xdr:to>
    <xdr:pic>
      <xdr:nvPicPr>
        <xdr:cNvPr id="420" name="Имя " descr="Descr 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172</xdr:row>
      <xdr:rowOff>9525</xdr:rowOff>
    </xdr:from>
    <xdr:to>
      <xdr:col>13</xdr:col>
      <xdr:colOff>0</xdr:colOff>
      <xdr:row>173</xdr:row>
      <xdr:rowOff>0</xdr:rowOff>
    </xdr:to>
    <xdr:pic>
      <xdr:nvPicPr>
        <xdr:cNvPr id="421" name="Имя " descr="Descr 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0</xdr:colOff>
      <xdr:row>172</xdr:row>
      <xdr:rowOff>9525</xdr:rowOff>
    </xdr:from>
    <xdr:to>
      <xdr:col>14</xdr:col>
      <xdr:colOff>0</xdr:colOff>
      <xdr:row>173</xdr:row>
      <xdr:rowOff>0</xdr:rowOff>
    </xdr:to>
    <xdr:pic>
      <xdr:nvPicPr>
        <xdr:cNvPr id="422" name="Имя " descr="Descr 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173</xdr:row>
      <xdr:rowOff>9525</xdr:rowOff>
    </xdr:from>
    <xdr:to>
      <xdr:col>11</xdr:col>
      <xdr:colOff>0</xdr:colOff>
      <xdr:row>174</xdr:row>
      <xdr:rowOff>0</xdr:rowOff>
    </xdr:to>
    <xdr:pic>
      <xdr:nvPicPr>
        <xdr:cNvPr id="423" name="Имя " descr="Descr 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173</xdr:row>
      <xdr:rowOff>9525</xdr:rowOff>
    </xdr:from>
    <xdr:to>
      <xdr:col>12</xdr:col>
      <xdr:colOff>0</xdr:colOff>
      <xdr:row>174</xdr:row>
      <xdr:rowOff>0</xdr:rowOff>
    </xdr:to>
    <xdr:pic>
      <xdr:nvPicPr>
        <xdr:cNvPr id="424" name="Имя " descr="Descr 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173</xdr:row>
      <xdr:rowOff>9525</xdr:rowOff>
    </xdr:from>
    <xdr:to>
      <xdr:col>13</xdr:col>
      <xdr:colOff>0</xdr:colOff>
      <xdr:row>174</xdr:row>
      <xdr:rowOff>0</xdr:rowOff>
    </xdr:to>
    <xdr:pic>
      <xdr:nvPicPr>
        <xdr:cNvPr id="425" name="Имя " descr="Descr 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0</xdr:colOff>
      <xdr:row>173</xdr:row>
      <xdr:rowOff>9525</xdr:rowOff>
    </xdr:from>
    <xdr:to>
      <xdr:col>14</xdr:col>
      <xdr:colOff>0</xdr:colOff>
      <xdr:row>174</xdr:row>
      <xdr:rowOff>0</xdr:rowOff>
    </xdr:to>
    <xdr:pic>
      <xdr:nvPicPr>
        <xdr:cNvPr id="426" name="Имя " descr="Descr 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174</xdr:row>
      <xdr:rowOff>9525</xdr:rowOff>
    </xdr:from>
    <xdr:to>
      <xdr:col>11</xdr:col>
      <xdr:colOff>0</xdr:colOff>
      <xdr:row>175</xdr:row>
      <xdr:rowOff>0</xdr:rowOff>
    </xdr:to>
    <xdr:pic>
      <xdr:nvPicPr>
        <xdr:cNvPr id="427" name="Имя " descr="Descr 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174</xdr:row>
      <xdr:rowOff>9525</xdr:rowOff>
    </xdr:from>
    <xdr:to>
      <xdr:col>12</xdr:col>
      <xdr:colOff>0</xdr:colOff>
      <xdr:row>175</xdr:row>
      <xdr:rowOff>0</xdr:rowOff>
    </xdr:to>
    <xdr:pic>
      <xdr:nvPicPr>
        <xdr:cNvPr id="428" name="Имя " descr="Descr 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174</xdr:row>
      <xdr:rowOff>9525</xdr:rowOff>
    </xdr:from>
    <xdr:to>
      <xdr:col>13</xdr:col>
      <xdr:colOff>0</xdr:colOff>
      <xdr:row>175</xdr:row>
      <xdr:rowOff>0</xdr:rowOff>
    </xdr:to>
    <xdr:pic>
      <xdr:nvPicPr>
        <xdr:cNvPr id="429" name="Имя " descr="Descr 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0</xdr:colOff>
      <xdr:row>174</xdr:row>
      <xdr:rowOff>9525</xdr:rowOff>
    </xdr:from>
    <xdr:to>
      <xdr:col>14</xdr:col>
      <xdr:colOff>0</xdr:colOff>
      <xdr:row>175</xdr:row>
      <xdr:rowOff>0</xdr:rowOff>
    </xdr:to>
    <xdr:pic>
      <xdr:nvPicPr>
        <xdr:cNvPr id="430" name="Имя " descr="Descr 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175</xdr:row>
      <xdr:rowOff>9525</xdr:rowOff>
    </xdr:from>
    <xdr:to>
      <xdr:col>11</xdr:col>
      <xdr:colOff>0</xdr:colOff>
      <xdr:row>176</xdr:row>
      <xdr:rowOff>0</xdr:rowOff>
    </xdr:to>
    <xdr:pic>
      <xdr:nvPicPr>
        <xdr:cNvPr id="431" name="Имя " descr="Descr 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175</xdr:row>
      <xdr:rowOff>9525</xdr:rowOff>
    </xdr:from>
    <xdr:to>
      <xdr:col>12</xdr:col>
      <xdr:colOff>0</xdr:colOff>
      <xdr:row>176</xdr:row>
      <xdr:rowOff>0</xdr:rowOff>
    </xdr:to>
    <xdr:pic>
      <xdr:nvPicPr>
        <xdr:cNvPr id="432" name="Имя " descr="Descr 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175</xdr:row>
      <xdr:rowOff>9525</xdr:rowOff>
    </xdr:from>
    <xdr:to>
      <xdr:col>13</xdr:col>
      <xdr:colOff>0</xdr:colOff>
      <xdr:row>176</xdr:row>
      <xdr:rowOff>0</xdr:rowOff>
    </xdr:to>
    <xdr:pic>
      <xdr:nvPicPr>
        <xdr:cNvPr id="433" name="Имя " descr="Descr 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0</xdr:colOff>
      <xdr:row>175</xdr:row>
      <xdr:rowOff>9525</xdr:rowOff>
    </xdr:from>
    <xdr:to>
      <xdr:col>14</xdr:col>
      <xdr:colOff>0</xdr:colOff>
      <xdr:row>176</xdr:row>
      <xdr:rowOff>0</xdr:rowOff>
    </xdr:to>
    <xdr:pic>
      <xdr:nvPicPr>
        <xdr:cNvPr id="434" name="Имя " descr="Descr 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176</xdr:row>
      <xdr:rowOff>9525</xdr:rowOff>
    </xdr:from>
    <xdr:to>
      <xdr:col>11</xdr:col>
      <xdr:colOff>0</xdr:colOff>
      <xdr:row>177</xdr:row>
      <xdr:rowOff>0</xdr:rowOff>
    </xdr:to>
    <xdr:pic>
      <xdr:nvPicPr>
        <xdr:cNvPr id="435" name="Имя " descr="Descr 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176</xdr:row>
      <xdr:rowOff>9525</xdr:rowOff>
    </xdr:from>
    <xdr:to>
      <xdr:col>12</xdr:col>
      <xdr:colOff>0</xdr:colOff>
      <xdr:row>177</xdr:row>
      <xdr:rowOff>0</xdr:rowOff>
    </xdr:to>
    <xdr:pic>
      <xdr:nvPicPr>
        <xdr:cNvPr id="436" name="Имя " descr="Descr 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176</xdr:row>
      <xdr:rowOff>9525</xdr:rowOff>
    </xdr:from>
    <xdr:to>
      <xdr:col>13</xdr:col>
      <xdr:colOff>0</xdr:colOff>
      <xdr:row>177</xdr:row>
      <xdr:rowOff>0</xdr:rowOff>
    </xdr:to>
    <xdr:pic>
      <xdr:nvPicPr>
        <xdr:cNvPr id="437" name="Имя " descr="Descr 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0</xdr:colOff>
      <xdr:row>176</xdr:row>
      <xdr:rowOff>9525</xdr:rowOff>
    </xdr:from>
    <xdr:to>
      <xdr:col>14</xdr:col>
      <xdr:colOff>0</xdr:colOff>
      <xdr:row>177</xdr:row>
      <xdr:rowOff>0</xdr:rowOff>
    </xdr:to>
    <xdr:pic>
      <xdr:nvPicPr>
        <xdr:cNvPr id="438" name="Имя " descr="Descr 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177</xdr:row>
      <xdr:rowOff>9525</xdr:rowOff>
    </xdr:from>
    <xdr:to>
      <xdr:col>11</xdr:col>
      <xdr:colOff>0</xdr:colOff>
      <xdr:row>178</xdr:row>
      <xdr:rowOff>0</xdr:rowOff>
    </xdr:to>
    <xdr:pic>
      <xdr:nvPicPr>
        <xdr:cNvPr id="439" name="Имя " descr="Descr 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177</xdr:row>
      <xdr:rowOff>9525</xdr:rowOff>
    </xdr:from>
    <xdr:to>
      <xdr:col>12</xdr:col>
      <xdr:colOff>0</xdr:colOff>
      <xdr:row>178</xdr:row>
      <xdr:rowOff>0</xdr:rowOff>
    </xdr:to>
    <xdr:pic>
      <xdr:nvPicPr>
        <xdr:cNvPr id="440" name="Имя " descr="Descr 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177</xdr:row>
      <xdr:rowOff>9525</xdr:rowOff>
    </xdr:from>
    <xdr:to>
      <xdr:col>13</xdr:col>
      <xdr:colOff>0</xdr:colOff>
      <xdr:row>178</xdr:row>
      <xdr:rowOff>0</xdr:rowOff>
    </xdr:to>
    <xdr:pic>
      <xdr:nvPicPr>
        <xdr:cNvPr id="441" name="Имя " descr="Descr 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0</xdr:colOff>
      <xdr:row>177</xdr:row>
      <xdr:rowOff>9525</xdr:rowOff>
    </xdr:from>
    <xdr:to>
      <xdr:col>14</xdr:col>
      <xdr:colOff>0</xdr:colOff>
      <xdr:row>178</xdr:row>
      <xdr:rowOff>0</xdr:rowOff>
    </xdr:to>
    <xdr:pic>
      <xdr:nvPicPr>
        <xdr:cNvPr id="442" name="Имя " descr="Descr 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178</xdr:row>
      <xdr:rowOff>9525</xdr:rowOff>
    </xdr:from>
    <xdr:to>
      <xdr:col>11</xdr:col>
      <xdr:colOff>0</xdr:colOff>
      <xdr:row>179</xdr:row>
      <xdr:rowOff>0</xdr:rowOff>
    </xdr:to>
    <xdr:pic>
      <xdr:nvPicPr>
        <xdr:cNvPr id="443" name="Имя " descr="Descr 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178</xdr:row>
      <xdr:rowOff>9525</xdr:rowOff>
    </xdr:from>
    <xdr:to>
      <xdr:col>12</xdr:col>
      <xdr:colOff>0</xdr:colOff>
      <xdr:row>179</xdr:row>
      <xdr:rowOff>0</xdr:rowOff>
    </xdr:to>
    <xdr:pic>
      <xdr:nvPicPr>
        <xdr:cNvPr id="444" name="Имя " descr="Descr 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178</xdr:row>
      <xdr:rowOff>9525</xdr:rowOff>
    </xdr:from>
    <xdr:to>
      <xdr:col>13</xdr:col>
      <xdr:colOff>0</xdr:colOff>
      <xdr:row>179</xdr:row>
      <xdr:rowOff>0</xdr:rowOff>
    </xdr:to>
    <xdr:pic>
      <xdr:nvPicPr>
        <xdr:cNvPr id="445" name="Имя " descr="Descr 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0</xdr:colOff>
      <xdr:row>178</xdr:row>
      <xdr:rowOff>9525</xdr:rowOff>
    </xdr:from>
    <xdr:to>
      <xdr:col>14</xdr:col>
      <xdr:colOff>0</xdr:colOff>
      <xdr:row>179</xdr:row>
      <xdr:rowOff>0</xdr:rowOff>
    </xdr:to>
    <xdr:pic>
      <xdr:nvPicPr>
        <xdr:cNvPr id="446" name="Имя " descr="Descr 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179</xdr:row>
      <xdr:rowOff>9525</xdr:rowOff>
    </xdr:from>
    <xdr:to>
      <xdr:col>11</xdr:col>
      <xdr:colOff>0</xdr:colOff>
      <xdr:row>180</xdr:row>
      <xdr:rowOff>0</xdr:rowOff>
    </xdr:to>
    <xdr:pic>
      <xdr:nvPicPr>
        <xdr:cNvPr id="447" name="Имя " descr="Descr 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179</xdr:row>
      <xdr:rowOff>9525</xdr:rowOff>
    </xdr:from>
    <xdr:to>
      <xdr:col>12</xdr:col>
      <xdr:colOff>0</xdr:colOff>
      <xdr:row>180</xdr:row>
      <xdr:rowOff>0</xdr:rowOff>
    </xdr:to>
    <xdr:pic>
      <xdr:nvPicPr>
        <xdr:cNvPr id="448" name="Имя " descr="Descr 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179</xdr:row>
      <xdr:rowOff>9525</xdr:rowOff>
    </xdr:from>
    <xdr:to>
      <xdr:col>13</xdr:col>
      <xdr:colOff>0</xdr:colOff>
      <xdr:row>180</xdr:row>
      <xdr:rowOff>0</xdr:rowOff>
    </xdr:to>
    <xdr:pic>
      <xdr:nvPicPr>
        <xdr:cNvPr id="449" name="Имя " descr="Descr 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0</xdr:colOff>
      <xdr:row>179</xdr:row>
      <xdr:rowOff>9525</xdr:rowOff>
    </xdr:from>
    <xdr:to>
      <xdr:col>14</xdr:col>
      <xdr:colOff>0</xdr:colOff>
      <xdr:row>180</xdr:row>
      <xdr:rowOff>0</xdr:rowOff>
    </xdr:to>
    <xdr:pic>
      <xdr:nvPicPr>
        <xdr:cNvPr id="450" name="Имя " descr="Descr 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180</xdr:row>
      <xdr:rowOff>9525</xdr:rowOff>
    </xdr:from>
    <xdr:to>
      <xdr:col>11</xdr:col>
      <xdr:colOff>0</xdr:colOff>
      <xdr:row>181</xdr:row>
      <xdr:rowOff>0</xdr:rowOff>
    </xdr:to>
    <xdr:pic>
      <xdr:nvPicPr>
        <xdr:cNvPr id="451" name="Имя " descr="Descr 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180</xdr:row>
      <xdr:rowOff>9525</xdr:rowOff>
    </xdr:from>
    <xdr:to>
      <xdr:col>12</xdr:col>
      <xdr:colOff>0</xdr:colOff>
      <xdr:row>181</xdr:row>
      <xdr:rowOff>0</xdr:rowOff>
    </xdr:to>
    <xdr:pic>
      <xdr:nvPicPr>
        <xdr:cNvPr id="452" name="Имя " descr="Descr 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180</xdr:row>
      <xdr:rowOff>9525</xdr:rowOff>
    </xdr:from>
    <xdr:to>
      <xdr:col>13</xdr:col>
      <xdr:colOff>0</xdr:colOff>
      <xdr:row>181</xdr:row>
      <xdr:rowOff>0</xdr:rowOff>
    </xdr:to>
    <xdr:pic>
      <xdr:nvPicPr>
        <xdr:cNvPr id="453" name="Имя " descr="Descr 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0</xdr:colOff>
      <xdr:row>180</xdr:row>
      <xdr:rowOff>9525</xdr:rowOff>
    </xdr:from>
    <xdr:to>
      <xdr:col>14</xdr:col>
      <xdr:colOff>0</xdr:colOff>
      <xdr:row>181</xdr:row>
      <xdr:rowOff>0</xdr:rowOff>
    </xdr:to>
    <xdr:pic>
      <xdr:nvPicPr>
        <xdr:cNvPr id="454" name="Имя " descr="Descr 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181</xdr:row>
      <xdr:rowOff>9525</xdr:rowOff>
    </xdr:from>
    <xdr:to>
      <xdr:col>11</xdr:col>
      <xdr:colOff>0</xdr:colOff>
      <xdr:row>182</xdr:row>
      <xdr:rowOff>0</xdr:rowOff>
    </xdr:to>
    <xdr:pic>
      <xdr:nvPicPr>
        <xdr:cNvPr id="455" name="Имя " descr="Descr 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181</xdr:row>
      <xdr:rowOff>9525</xdr:rowOff>
    </xdr:from>
    <xdr:to>
      <xdr:col>12</xdr:col>
      <xdr:colOff>0</xdr:colOff>
      <xdr:row>182</xdr:row>
      <xdr:rowOff>0</xdr:rowOff>
    </xdr:to>
    <xdr:pic>
      <xdr:nvPicPr>
        <xdr:cNvPr id="456" name="Имя " descr="Descr 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181</xdr:row>
      <xdr:rowOff>9525</xdr:rowOff>
    </xdr:from>
    <xdr:to>
      <xdr:col>13</xdr:col>
      <xdr:colOff>0</xdr:colOff>
      <xdr:row>182</xdr:row>
      <xdr:rowOff>0</xdr:rowOff>
    </xdr:to>
    <xdr:pic>
      <xdr:nvPicPr>
        <xdr:cNvPr id="457" name="Имя " descr="Descr 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0</xdr:colOff>
      <xdr:row>181</xdr:row>
      <xdr:rowOff>9525</xdr:rowOff>
    </xdr:from>
    <xdr:to>
      <xdr:col>14</xdr:col>
      <xdr:colOff>0</xdr:colOff>
      <xdr:row>182</xdr:row>
      <xdr:rowOff>0</xdr:rowOff>
    </xdr:to>
    <xdr:pic>
      <xdr:nvPicPr>
        <xdr:cNvPr id="458" name="Имя " descr="Descr 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182</xdr:row>
      <xdr:rowOff>9525</xdr:rowOff>
    </xdr:from>
    <xdr:to>
      <xdr:col>11</xdr:col>
      <xdr:colOff>0</xdr:colOff>
      <xdr:row>183</xdr:row>
      <xdr:rowOff>0</xdr:rowOff>
    </xdr:to>
    <xdr:pic>
      <xdr:nvPicPr>
        <xdr:cNvPr id="459" name="Имя " descr="Descr 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182</xdr:row>
      <xdr:rowOff>9525</xdr:rowOff>
    </xdr:from>
    <xdr:to>
      <xdr:col>12</xdr:col>
      <xdr:colOff>0</xdr:colOff>
      <xdr:row>183</xdr:row>
      <xdr:rowOff>0</xdr:rowOff>
    </xdr:to>
    <xdr:pic>
      <xdr:nvPicPr>
        <xdr:cNvPr id="460" name="Имя " descr="Descr 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182</xdr:row>
      <xdr:rowOff>9525</xdr:rowOff>
    </xdr:from>
    <xdr:to>
      <xdr:col>13</xdr:col>
      <xdr:colOff>0</xdr:colOff>
      <xdr:row>183</xdr:row>
      <xdr:rowOff>0</xdr:rowOff>
    </xdr:to>
    <xdr:pic>
      <xdr:nvPicPr>
        <xdr:cNvPr id="461" name="Имя " descr="Descr 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0</xdr:colOff>
      <xdr:row>182</xdr:row>
      <xdr:rowOff>9525</xdr:rowOff>
    </xdr:from>
    <xdr:to>
      <xdr:col>14</xdr:col>
      <xdr:colOff>0</xdr:colOff>
      <xdr:row>183</xdr:row>
      <xdr:rowOff>0</xdr:rowOff>
    </xdr:to>
    <xdr:pic>
      <xdr:nvPicPr>
        <xdr:cNvPr id="462" name="Имя " descr="Descr 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183</xdr:row>
      <xdr:rowOff>9525</xdr:rowOff>
    </xdr:from>
    <xdr:to>
      <xdr:col>11</xdr:col>
      <xdr:colOff>0</xdr:colOff>
      <xdr:row>184</xdr:row>
      <xdr:rowOff>0</xdr:rowOff>
    </xdr:to>
    <xdr:pic>
      <xdr:nvPicPr>
        <xdr:cNvPr id="463" name="Имя " descr="Descr 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183</xdr:row>
      <xdr:rowOff>9525</xdr:rowOff>
    </xdr:from>
    <xdr:to>
      <xdr:col>12</xdr:col>
      <xdr:colOff>0</xdr:colOff>
      <xdr:row>184</xdr:row>
      <xdr:rowOff>0</xdr:rowOff>
    </xdr:to>
    <xdr:pic>
      <xdr:nvPicPr>
        <xdr:cNvPr id="464" name="Имя " descr="Descr 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183</xdr:row>
      <xdr:rowOff>9525</xdr:rowOff>
    </xdr:from>
    <xdr:to>
      <xdr:col>13</xdr:col>
      <xdr:colOff>0</xdr:colOff>
      <xdr:row>184</xdr:row>
      <xdr:rowOff>0</xdr:rowOff>
    </xdr:to>
    <xdr:pic>
      <xdr:nvPicPr>
        <xdr:cNvPr id="465" name="Имя " descr="Descr 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0</xdr:colOff>
      <xdr:row>183</xdr:row>
      <xdr:rowOff>9525</xdr:rowOff>
    </xdr:from>
    <xdr:to>
      <xdr:col>14</xdr:col>
      <xdr:colOff>0</xdr:colOff>
      <xdr:row>184</xdr:row>
      <xdr:rowOff>0</xdr:rowOff>
    </xdr:to>
    <xdr:pic>
      <xdr:nvPicPr>
        <xdr:cNvPr id="466" name="Имя " descr="Descr 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184</xdr:row>
      <xdr:rowOff>9525</xdr:rowOff>
    </xdr:from>
    <xdr:to>
      <xdr:col>11</xdr:col>
      <xdr:colOff>0</xdr:colOff>
      <xdr:row>185</xdr:row>
      <xdr:rowOff>0</xdr:rowOff>
    </xdr:to>
    <xdr:pic>
      <xdr:nvPicPr>
        <xdr:cNvPr id="467" name="Имя " descr="Descr 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185</xdr:row>
      <xdr:rowOff>9525</xdr:rowOff>
    </xdr:from>
    <xdr:to>
      <xdr:col>11</xdr:col>
      <xdr:colOff>0</xdr:colOff>
      <xdr:row>186</xdr:row>
      <xdr:rowOff>0</xdr:rowOff>
    </xdr:to>
    <xdr:pic>
      <xdr:nvPicPr>
        <xdr:cNvPr id="468" name="Имя " descr="Descr 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185</xdr:row>
      <xdr:rowOff>9525</xdr:rowOff>
    </xdr:from>
    <xdr:to>
      <xdr:col>12</xdr:col>
      <xdr:colOff>0</xdr:colOff>
      <xdr:row>186</xdr:row>
      <xdr:rowOff>0</xdr:rowOff>
    </xdr:to>
    <xdr:pic>
      <xdr:nvPicPr>
        <xdr:cNvPr id="469" name="Имя " descr="Descr 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185</xdr:row>
      <xdr:rowOff>9525</xdr:rowOff>
    </xdr:from>
    <xdr:to>
      <xdr:col>13</xdr:col>
      <xdr:colOff>0</xdr:colOff>
      <xdr:row>186</xdr:row>
      <xdr:rowOff>0</xdr:rowOff>
    </xdr:to>
    <xdr:pic>
      <xdr:nvPicPr>
        <xdr:cNvPr id="470" name="Имя " descr="Descr 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186</xdr:row>
      <xdr:rowOff>9525</xdr:rowOff>
    </xdr:from>
    <xdr:to>
      <xdr:col>11</xdr:col>
      <xdr:colOff>0</xdr:colOff>
      <xdr:row>187</xdr:row>
      <xdr:rowOff>0</xdr:rowOff>
    </xdr:to>
    <xdr:pic>
      <xdr:nvPicPr>
        <xdr:cNvPr id="471" name="Имя " descr="Descr 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186</xdr:row>
      <xdr:rowOff>9525</xdr:rowOff>
    </xdr:from>
    <xdr:to>
      <xdr:col>12</xdr:col>
      <xdr:colOff>0</xdr:colOff>
      <xdr:row>187</xdr:row>
      <xdr:rowOff>0</xdr:rowOff>
    </xdr:to>
    <xdr:pic>
      <xdr:nvPicPr>
        <xdr:cNvPr id="472" name="Имя " descr="Descr 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186</xdr:row>
      <xdr:rowOff>9525</xdr:rowOff>
    </xdr:from>
    <xdr:to>
      <xdr:col>13</xdr:col>
      <xdr:colOff>0</xdr:colOff>
      <xdr:row>187</xdr:row>
      <xdr:rowOff>0</xdr:rowOff>
    </xdr:to>
    <xdr:pic>
      <xdr:nvPicPr>
        <xdr:cNvPr id="473" name="Имя " descr="Descr 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187</xdr:row>
      <xdr:rowOff>9525</xdr:rowOff>
    </xdr:from>
    <xdr:to>
      <xdr:col>11</xdr:col>
      <xdr:colOff>0</xdr:colOff>
      <xdr:row>188</xdr:row>
      <xdr:rowOff>0</xdr:rowOff>
    </xdr:to>
    <xdr:pic>
      <xdr:nvPicPr>
        <xdr:cNvPr id="474" name="Имя " descr="Descr 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187</xdr:row>
      <xdr:rowOff>9525</xdr:rowOff>
    </xdr:from>
    <xdr:to>
      <xdr:col>12</xdr:col>
      <xdr:colOff>0</xdr:colOff>
      <xdr:row>188</xdr:row>
      <xdr:rowOff>0</xdr:rowOff>
    </xdr:to>
    <xdr:pic>
      <xdr:nvPicPr>
        <xdr:cNvPr id="475" name="Имя " descr="Descr 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187</xdr:row>
      <xdr:rowOff>9525</xdr:rowOff>
    </xdr:from>
    <xdr:to>
      <xdr:col>13</xdr:col>
      <xdr:colOff>0</xdr:colOff>
      <xdr:row>188</xdr:row>
      <xdr:rowOff>0</xdr:rowOff>
    </xdr:to>
    <xdr:pic>
      <xdr:nvPicPr>
        <xdr:cNvPr id="476" name="Имя " descr="Descr 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188</xdr:row>
      <xdr:rowOff>9525</xdr:rowOff>
    </xdr:from>
    <xdr:to>
      <xdr:col>11</xdr:col>
      <xdr:colOff>0</xdr:colOff>
      <xdr:row>189</xdr:row>
      <xdr:rowOff>0</xdr:rowOff>
    </xdr:to>
    <xdr:pic>
      <xdr:nvPicPr>
        <xdr:cNvPr id="477" name="Имя " descr="Descr 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188</xdr:row>
      <xdr:rowOff>9525</xdr:rowOff>
    </xdr:from>
    <xdr:to>
      <xdr:col>12</xdr:col>
      <xdr:colOff>0</xdr:colOff>
      <xdr:row>189</xdr:row>
      <xdr:rowOff>0</xdr:rowOff>
    </xdr:to>
    <xdr:pic>
      <xdr:nvPicPr>
        <xdr:cNvPr id="478" name="Имя " descr="Descr 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188</xdr:row>
      <xdr:rowOff>9525</xdr:rowOff>
    </xdr:from>
    <xdr:to>
      <xdr:col>13</xdr:col>
      <xdr:colOff>0</xdr:colOff>
      <xdr:row>189</xdr:row>
      <xdr:rowOff>0</xdr:rowOff>
    </xdr:to>
    <xdr:pic>
      <xdr:nvPicPr>
        <xdr:cNvPr id="479" name="Имя " descr="Descr 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189</xdr:row>
      <xdr:rowOff>9525</xdr:rowOff>
    </xdr:from>
    <xdr:to>
      <xdr:col>11</xdr:col>
      <xdr:colOff>0</xdr:colOff>
      <xdr:row>190</xdr:row>
      <xdr:rowOff>0</xdr:rowOff>
    </xdr:to>
    <xdr:pic>
      <xdr:nvPicPr>
        <xdr:cNvPr id="480" name="Имя " descr="Descr 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189</xdr:row>
      <xdr:rowOff>9525</xdr:rowOff>
    </xdr:from>
    <xdr:to>
      <xdr:col>12</xdr:col>
      <xdr:colOff>0</xdr:colOff>
      <xdr:row>190</xdr:row>
      <xdr:rowOff>0</xdr:rowOff>
    </xdr:to>
    <xdr:pic>
      <xdr:nvPicPr>
        <xdr:cNvPr id="481" name="Имя " descr="Descr 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189</xdr:row>
      <xdr:rowOff>9525</xdr:rowOff>
    </xdr:from>
    <xdr:to>
      <xdr:col>13</xdr:col>
      <xdr:colOff>0</xdr:colOff>
      <xdr:row>190</xdr:row>
      <xdr:rowOff>0</xdr:rowOff>
    </xdr:to>
    <xdr:pic>
      <xdr:nvPicPr>
        <xdr:cNvPr id="482" name="Имя " descr="Descr 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190</xdr:row>
      <xdr:rowOff>9525</xdr:rowOff>
    </xdr:from>
    <xdr:to>
      <xdr:col>11</xdr:col>
      <xdr:colOff>0</xdr:colOff>
      <xdr:row>191</xdr:row>
      <xdr:rowOff>0</xdr:rowOff>
    </xdr:to>
    <xdr:pic>
      <xdr:nvPicPr>
        <xdr:cNvPr id="483" name="Имя " descr="Descr 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190</xdr:row>
      <xdr:rowOff>9525</xdr:rowOff>
    </xdr:from>
    <xdr:to>
      <xdr:col>12</xdr:col>
      <xdr:colOff>0</xdr:colOff>
      <xdr:row>191</xdr:row>
      <xdr:rowOff>0</xdr:rowOff>
    </xdr:to>
    <xdr:pic>
      <xdr:nvPicPr>
        <xdr:cNvPr id="484" name="Имя " descr="Descr 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190</xdr:row>
      <xdr:rowOff>9525</xdr:rowOff>
    </xdr:from>
    <xdr:to>
      <xdr:col>13</xdr:col>
      <xdr:colOff>0</xdr:colOff>
      <xdr:row>191</xdr:row>
      <xdr:rowOff>0</xdr:rowOff>
    </xdr:to>
    <xdr:pic>
      <xdr:nvPicPr>
        <xdr:cNvPr id="485" name="Имя " descr="Descr 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191</xdr:row>
      <xdr:rowOff>9525</xdr:rowOff>
    </xdr:from>
    <xdr:to>
      <xdr:col>11</xdr:col>
      <xdr:colOff>0</xdr:colOff>
      <xdr:row>192</xdr:row>
      <xdr:rowOff>0</xdr:rowOff>
    </xdr:to>
    <xdr:pic>
      <xdr:nvPicPr>
        <xdr:cNvPr id="486" name="Имя " descr="Descr 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191</xdr:row>
      <xdr:rowOff>9525</xdr:rowOff>
    </xdr:from>
    <xdr:to>
      <xdr:col>12</xdr:col>
      <xdr:colOff>0</xdr:colOff>
      <xdr:row>192</xdr:row>
      <xdr:rowOff>0</xdr:rowOff>
    </xdr:to>
    <xdr:pic>
      <xdr:nvPicPr>
        <xdr:cNvPr id="487" name="Имя " descr="Descr 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191</xdr:row>
      <xdr:rowOff>9525</xdr:rowOff>
    </xdr:from>
    <xdr:to>
      <xdr:col>13</xdr:col>
      <xdr:colOff>0</xdr:colOff>
      <xdr:row>192</xdr:row>
      <xdr:rowOff>0</xdr:rowOff>
    </xdr:to>
    <xdr:pic>
      <xdr:nvPicPr>
        <xdr:cNvPr id="488" name="Имя " descr="Descr 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192</xdr:row>
      <xdr:rowOff>9525</xdr:rowOff>
    </xdr:from>
    <xdr:to>
      <xdr:col>11</xdr:col>
      <xdr:colOff>0</xdr:colOff>
      <xdr:row>193</xdr:row>
      <xdr:rowOff>0</xdr:rowOff>
    </xdr:to>
    <xdr:pic>
      <xdr:nvPicPr>
        <xdr:cNvPr id="489" name="Имя " descr="Descr 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192</xdr:row>
      <xdr:rowOff>9525</xdr:rowOff>
    </xdr:from>
    <xdr:to>
      <xdr:col>12</xdr:col>
      <xdr:colOff>0</xdr:colOff>
      <xdr:row>193</xdr:row>
      <xdr:rowOff>0</xdr:rowOff>
    </xdr:to>
    <xdr:pic>
      <xdr:nvPicPr>
        <xdr:cNvPr id="490" name="Имя " descr="Descr 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192</xdr:row>
      <xdr:rowOff>9525</xdr:rowOff>
    </xdr:from>
    <xdr:to>
      <xdr:col>13</xdr:col>
      <xdr:colOff>0</xdr:colOff>
      <xdr:row>193</xdr:row>
      <xdr:rowOff>0</xdr:rowOff>
    </xdr:to>
    <xdr:pic>
      <xdr:nvPicPr>
        <xdr:cNvPr id="491" name="Имя " descr="Descr 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193</xdr:row>
      <xdr:rowOff>9525</xdr:rowOff>
    </xdr:from>
    <xdr:to>
      <xdr:col>11</xdr:col>
      <xdr:colOff>0</xdr:colOff>
      <xdr:row>194</xdr:row>
      <xdr:rowOff>0</xdr:rowOff>
    </xdr:to>
    <xdr:pic>
      <xdr:nvPicPr>
        <xdr:cNvPr id="492" name="Имя " descr="Descr 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193</xdr:row>
      <xdr:rowOff>9525</xdr:rowOff>
    </xdr:from>
    <xdr:to>
      <xdr:col>12</xdr:col>
      <xdr:colOff>0</xdr:colOff>
      <xdr:row>194</xdr:row>
      <xdr:rowOff>0</xdr:rowOff>
    </xdr:to>
    <xdr:pic>
      <xdr:nvPicPr>
        <xdr:cNvPr id="493" name="Имя " descr="Descr 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193</xdr:row>
      <xdr:rowOff>9525</xdr:rowOff>
    </xdr:from>
    <xdr:to>
      <xdr:col>13</xdr:col>
      <xdr:colOff>0</xdr:colOff>
      <xdr:row>194</xdr:row>
      <xdr:rowOff>0</xdr:rowOff>
    </xdr:to>
    <xdr:pic>
      <xdr:nvPicPr>
        <xdr:cNvPr id="494" name="Имя " descr="Descr 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194</xdr:row>
      <xdr:rowOff>9525</xdr:rowOff>
    </xdr:from>
    <xdr:to>
      <xdr:col>11</xdr:col>
      <xdr:colOff>0</xdr:colOff>
      <xdr:row>195</xdr:row>
      <xdr:rowOff>0</xdr:rowOff>
    </xdr:to>
    <xdr:pic>
      <xdr:nvPicPr>
        <xdr:cNvPr id="495" name="Имя " descr="Descr 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194</xdr:row>
      <xdr:rowOff>9525</xdr:rowOff>
    </xdr:from>
    <xdr:to>
      <xdr:col>12</xdr:col>
      <xdr:colOff>0</xdr:colOff>
      <xdr:row>195</xdr:row>
      <xdr:rowOff>0</xdr:rowOff>
    </xdr:to>
    <xdr:pic>
      <xdr:nvPicPr>
        <xdr:cNvPr id="496" name="Имя " descr="Descr 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194</xdr:row>
      <xdr:rowOff>9525</xdr:rowOff>
    </xdr:from>
    <xdr:to>
      <xdr:col>13</xdr:col>
      <xdr:colOff>0</xdr:colOff>
      <xdr:row>195</xdr:row>
      <xdr:rowOff>0</xdr:rowOff>
    </xdr:to>
    <xdr:pic>
      <xdr:nvPicPr>
        <xdr:cNvPr id="497" name="Имя " descr="Descr 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195</xdr:row>
      <xdr:rowOff>9525</xdr:rowOff>
    </xdr:from>
    <xdr:to>
      <xdr:col>11</xdr:col>
      <xdr:colOff>0</xdr:colOff>
      <xdr:row>196</xdr:row>
      <xdr:rowOff>0</xdr:rowOff>
    </xdr:to>
    <xdr:pic>
      <xdr:nvPicPr>
        <xdr:cNvPr id="498" name="Имя " descr="Descr 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195</xdr:row>
      <xdr:rowOff>9525</xdr:rowOff>
    </xdr:from>
    <xdr:to>
      <xdr:col>12</xdr:col>
      <xdr:colOff>0</xdr:colOff>
      <xdr:row>196</xdr:row>
      <xdr:rowOff>0</xdr:rowOff>
    </xdr:to>
    <xdr:pic>
      <xdr:nvPicPr>
        <xdr:cNvPr id="499" name="Имя " descr="Descr 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195</xdr:row>
      <xdr:rowOff>9525</xdr:rowOff>
    </xdr:from>
    <xdr:to>
      <xdr:col>13</xdr:col>
      <xdr:colOff>0</xdr:colOff>
      <xdr:row>196</xdr:row>
      <xdr:rowOff>0</xdr:rowOff>
    </xdr:to>
    <xdr:pic>
      <xdr:nvPicPr>
        <xdr:cNvPr id="500" name="Имя " descr="Descr 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196</xdr:row>
      <xdr:rowOff>9525</xdr:rowOff>
    </xdr:from>
    <xdr:to>
      <xdr:col>11</xdr:col>
      <xdr:colOff>0</xdr:colOff>
      <xdr:row>197</xdr:row>
      <xdr:rowOff>0</xdr:rowOff>
    </xdr:to>
    <xdr:pic>
      <xdr:nvPicPr>
        <xdr:cNvPr id="501" name="Имя " descr="Descr 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196</xdr:row>
      <xdr:rowOff>9525</xdr:rowOff>
    </xdr:from>
    <xdr:to>
      <xdr:col>12</xdr:col>
      <xdr:colOff>0</xdr:colOff>
      <xdr:row>197</xdr:row>
      <xdr:rowOff>0</xdr:rowOff>
    </xdr:to>
    <xdr:pic>
      <xdr:nvPicPr>
        <xdr:cNvPr id="502" name="Имя " descr="Descr 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196</xdr:row>
      <xdr:rowOff>9525</xdr:rowOff>
    </xdr:from>
    <xdr:to>
      <xdr:col>13</xdr:col>
      <xdr:colOff>0</xdr:colOff>
      <xdr:row>197</xdr:row>
      <xdr:rowOff>0</xdr:rowOff>
    </xdr:to>
    <xdr:pic>
      <xdr:nvPicPr>
        <xdr:cNvPr id="503" name="Имя " descr="Descr 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197</xdr:row>
      <xdr:rowOff>9525</xdr:rowOff>
    </xdr:from>
    <xdr:to>
      <xdr:col>11</xdr:col>
      <xdr:colOff>0</xdr:colOff>
      <xdr:row>198</xdr:row>
      <xdr:rowOff>0</xdr:rowOff>
    </xdr:to>
    <xdr:pic>
      <xdr:nvPicPr>
        <xdr:cNvPr id="504" name="Имя " descr="Descr 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197</xdr:row>
      <xdr:rowOff>9525</xdr:rowOff>
    </xdr:from>
    <xdr:to>
      <xdr:col>12</xdr:col>
      <xdr:colOff>0</xdr:colOff>
      <xdr:row>198</xdr:row>
      <xdr:rowOff>0</xdr:rowOff>
    </xdr:to>
    <xdr:pic>
      <xdr:nvPicPr>
        <xdr:cNvPr id="505" name="Имя " descr="Descr 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197</xdr:row>
      <xdr:rowOff>9525</xdr:rowOff>
    </xdr:from>
    <xdr:to>
      <xdr:col>13</xdr:col>
      <xdr:colOff>0</xdr:colOff>
      <xdr:row>198</xdr:row>
      <xdr:rowOff>0</xdr:rowOff>
    </xdr:to>
    <xdr:pic>
      <xdr:nvPicPr>
        <xdr:cNvPr id="506" name="Имя " descr="Descr 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198</xdr:row>
      <xdr:rowOff>9525</xdr:rowOff>
    </xdr:from>
    <xdr:to>
      <xdr:col>11</xdr:col>
      <xdr:colOff>0</xdr:colOff>
      <xdr:row>199</xdr:row>
      <xdr:rowOff>0</xdr:rowOff>
    </xdr:to>
    <xdr:pic>
      <xdr:nvPicPr>
        <xdr:cNvPr id="507" name="Имя " descr="Descr 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198</xdr:row>
      <xdr:rowOff>9525</xdr:rowOff>
    </xdr:from>
    <xdr:to>
      <xdr:col>12</xdr:col>
      <xdr:colOff>0</xdr:colOff>
      <xdr:row>199</xdr:row>
      <xdr:rowOff>0</xdr:rowOff>
    </xdr:to>
    <xdr:pic>
      <xdr:nvPicPr>
        <xdr:cNvPr id="508" name="Имя " descr="Descr 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198</xdr:row>
      <xdr:rowOff>9525</xdr:rowOff>
    </xdr:from>
    <xdr:to>
      <xdr:col>13</xdr:col>
      <xdr:colOff>0</xdr:colOff>
      <xdr:row>199</xdr:row>
      <xdr:rowOff>0</xdr:rowOff>
    </xdr:to>
    <xdr:pic>
      <xdr:nvPicPr>
        <xdr:cNvPr id="509" name="Имя " descr="Descr 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199</xdr:row>
      <xdr:rowOff>9525</xdr:rowOff>
    </xdr:from>
    <xdr:to>
      <xdr:col>11</xdr:col>
      <xdr:colOff>0</xdr:colOff>
      <xdr:row>200</xdr:row>
      <xdr:rowOff>0</xdr:rowOff>
    </xdr:to>
    <xdr:pic>
      <xdr:nvPicPr>
        <xdr:cNvPr id="510" name="Имя " descr="Descr 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199</xdr:row>
      <xdr:rowOff>9525</xdr:rowOff>
    </xdr:from>
    <xdr:to>
      <xdr:col>12</xdr:col>
      <xdr:colOff>0</xdr:colOff>
      <xdr:row>200</xdr:row>
      <xdr:rowOff>0</xdr:rowOff>
    </xdr:to>
    <xdr:pic>
      <xdr:nvPicPr>
        <xdr:cNvPr id="511" name="Имя " descr="Descr 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199</xdr:row>
      <xdr:rowOff>9525</xdr:rowOff>
    </xdr:from>
    <xdr:to>
      <xdr:col>13</xdr:col>
      <xdr:colOff>0</xdr:colOff>
      <xdr:row>200</xdr:row>
      <xdr:rowOff>0</xdr:rowOff>
    </xdr:to>
    <xdr:pic>
      <xdr:nvPicPr>
        <xdr:cNvPr id="512" name="Имя " descr="Descr 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200</xdr:row>
      <xdr:rowOff>9525</xdr:rowOff>
    </xdr:from>
    <xdr:to>
      <xdr:col>11</xdr:col>
      <xdr:colOff>0</xdr:colOff>
      <xdr:row>201</xdr:row>
      <xdr:rowOff>0</xdr:rowOff>
    </xdr:to>
    <xdr:pic>
      <xdr:nvPicPr>
        <xdr:cNvPr id="513" name="Имя " descr="Descr 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200</xdr:row>
      <xdr:rowOff>9525</xdr:rowOff>
    </xdr:from>
    <xdr:to>
      <xdr:col>12</xdr:col>
      <xdr:colOff>0</xdr:colOff>
      <xdr:row>201</xdr:row>
      <xdr:rowOff>0</xdr:rowOff>
    </xdr:to>
    <xdr:pic>
      <xdr:nvPicPr>
        <xdr:cNvPr id="514" name="Имя " descr="Descr 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200</xdr:row>
      <xdr:rowOff>9525</xdr:rowOff>
    </xdr:from>
    <xdr:to>
      <xdr:col>13</xdr:col>
      <xdr:colOff>0</xdr:colOff>
      <xdr:row>201</xdr:row>
      <xdr:rowOff>0</xdr:rowOff>
    </xdr:to>
    <xdr:pic>
      <xdr:nvPicPr>
        <xdr:cNvPr id="515" name="Имя " descr="Descr 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201</xdr:row>
      <xdr:rowOff>9525</xdr:rowOff>
    </xdr:from>
    <xdr:to>
      <xdr:col>11</xdr:col>
      <xdr:colOff>0</xdr:colOff>
      <xdr:row>202</xdr:row>
      <xdr:rowOff>0</xdr:rowOff>
    </xdr:to>
    <xdr:pic>
      <xdr:nvPicPr>
        <xdr:cNvPr id="516" name="Имя " descr="Descr 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201</xdr:row>
      <xdr:rowOff>9525</xdr:rowOff>
    </xdr:from>
    <xdr:to>
      <xdr:col>12</xdr:col>
      <xdr:colOff>0</xdr:colOff>
      <xdr:row>202</xdr:row>
      <xdr:rowOff>0</xdr:rowOff>
    </xdr:to>
    <xdr:pic>
      <xdr:nvPicPr>
        <xdr:cNvPr id="517" name="Имя " descr="Descr 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201</xdr:row>
      <xdr:rowOff>9525</xdr:rowOff>
    </xdr:from>
    <xdr:to>
      <xdr:col>13</xdr:col>
      <xdr:colOff>0</xdr:colOff>
      <xdr:row>202</xdr:row>
      <xdr:rowOff>0</xdr:rowOff>
    </xdr:to>
    <xdr:pic>
      <xdr:nvPicPr>
        <xdr:cNvPr id="518" name="Имя " descr="Descr 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202</xdr:row>
      <xdr:rowOff>9525</xdr:rowOff>
    </xdr:from>
    <xdr:to>
      <xdr:col>11</xdr:col>
      <xdr:colOff>0</xdr:colOff>
      <xdr:row>203</xdr:row>
      <xdr:rowOff>0</xdr:rowOff>
    </xdr:to>
    <xdr:pic>
      <xdr:nvPicPr>
        <xdr:cNvPr id="519" name="Имя " descr="Descr 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202</xdr:row>
      <xdr:rowOff>9525</xdr:rowOff>
    </xdr:from>
    <xdr:to>
      <xdr:col>12</xdr:col>
      <xdr:colOff>0</xdr:colOff>
      <xdr:row>203</xdr:row>
      <xdr:rowOff>0</xdr:rowOff>
    </xdr:to>
    <xdr:pic>
      <xdr:nvPicPr>
        <xdr:cNvPr id="520" name="Имя " descr="Descr 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202</xdr:row>
      <xdr:rowOff>9525</xdr:rowOff>
    </xdr:from>
    <xdr:to>
      <xdr:col>13</xdr:col>
      <xdr:colOff>0</xdr:colOff>
      <xdr:row>203</xdr:row>
      <xdr:rowOff>0</xdr:rowOff>
    </xdr:to>
    <xdr:pic>
      <xdr:nvPicPr>
        <xdr:cNvPr id="521" name="Имя " descr="Descr 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203</xdr:row>
      <xdr:rowOff>9525</xdr:rowOff>
    </xdr:from>
    <xdr:to>
      <xdr:col>11</xdr:col>
      <xdr:colOff>0</xdr:colOff>
      <xdr:row>204</xdr:row>
      <xdr:rowOff>0</xdr:rowOff>
    </xdr:to>
    <xdr:pic>
      <xdr:nvPicPr>
        <xdr:cNvPr id="522" name="Имя " descr="Descr 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203</xdr:row>
      <xdr:rowOff>9525</xdr:rowOff>
    </xdr:from>
    <xdr:to>
      <xdr:col>12</xdr:col>
      <xdr:colOff>0</xdr:colOff>
      <xdr:row>204</xdr:row>
      <xdr:rowOff>0</xdr:rowOff>
    </xdr:to>
    <xdr:pic>
      <xdr:nvPicPr>
        <xdr:cNvPr id="523" name="Имя " descr="Descr 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203</xdr:row>
      <xdr:rowOff>9525</xdr:rowOff>
    </xdr:from>
    <xdr:to>
      <xdr:col>13</xdr:col>
      <xdr:colOff>0</xdr:colOff>
      <xdr:row>204</xdr:row>
      <xdr:rowOff>0</xdr:rowOff>
    </xdr:to>
    <xdr:pic>
      <xdr:nvPicPr>
        <xdr:cNvPr id="524" name="Имя " descr="Descr 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204</xdr:row>
      <xdr:rowOff>9525</xdr:rowOff>
    </xdr:from>
    <xdr:to>
      <xdr:col>11</xdr:col>
      <xdr:colOff>0</xdr:colOff>
      <xdr:row>205</xdr:row>
      <xdr:rowOff>0</xdr:rowOff>
    </xdr:to>
    <xdr:pic>
      <xdr:nvPicPr>
        <xdr:cNvPr id="525" name="Имя " descr="Descr 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204</xdr:row>
      <xdr:rowOff>9525</xdr:rowOff>
    </xdr:from>
    <xdr:to>
      <xdr:col>12</xdr:col>
      <xdr:colOff>0</xdr:colOff>
      <xdr:row>205</xdr:row>
      <xdr:rowOff>0</xdr:rowOff>
    </xdr:to>
    <xdr:pic>
      <xdr:nvPicPr>
        <xdr:cNvPr id="526" name="Имя " descr="Descr 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204</xdr:row>
      <xdr:rowOff>9525</xdr:rowOff>
    </xdr:from>
    <xdr:to>
      <xdr:col>13</xdr:col>
      <xdr:colOff>0</xdr:colOff>
      <xdr:row>205</xdr:row>
      <xdr:rowOff>0</xdr:rowOff>
    </xdr:to>
    <xdr:pic>
      <xdr:nvPicPr>
        <xdr:cNvPr id="527" name="Имя " descr="Descr 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205</xdr:row>
      <xdr:rowOff>9525</xdr:rowOff>
    </xdr:from>
    <xdr:to>
      <xdr:col>11</xdr:col>
      <xdr:colOff>0</xdr:colOff>
      <xdr:row>206</xdr:row>
      <xdr:rowOff>0</xdr:rowOff>
    </xdr:to>
    <xdr:pic>
      <xdr:nvPicPr>
        <xdr:cNvPr id="528" name="Имя " descr="Descr 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205</xdr:row>
      <xdr:rowOff>9525</xdr:rowOff>
    </xdr:from>
    <xdr:to>
      <xdr:col>12</xdr:col>
      <xdr:colOff>0</xdr:colOff>
      <xdr:row>206</xdr:row>
      <xdr:rowOff>0</xdr:rowOff>
    </xdr:to>
    <xdr:pic>
      <xdr:nvPicPr>
        <xdr:cNvPr id="529" name="Имя " descr="Descr 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205</xdr:row>
      <xdr:rowOff>9525</xdr:rowOff>
    </xdr:from>
    <xdr:to>
      <xdr:col>13</xdr:col>
      <xdr:colOff>0</xdr:colOff>
      <xdr:row>206</xdr:row>
      <xdr:rowOff>0</xdr:rowOff>
    </xdr:to>
    <xdr:pic>
      <xdr:nvPicPr>
        <xdr:cNvPr id="530" name="Имя " descr="Descr 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206</xdr:row>
      <xdr:rowOff>9525</xdr:rowOff>
    </xdr:from>
    <xdr:to>
      <xdr:col>11</xdr:col>
      <xdr:colOff>0</xdr:colOff>
      <xdr:row>207</xdr:row>
      <xdr:rowOff>0</xdr:rowOff>
    </xdr:to>
    <xdr:pic>
      <xdr:nvPicPr>
        <xdr:cNvPr id="531" name="Имя " descr="Descr 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206</xdr:row>
      <xdr:rowOff>9525</xdr:rowOff>
    </xdr:from>
    <xdr:to>
      <xdr:col>12</xdr:col>
      <xdr:colOff>0</xdr:colOff>
      <xdr:row>207</xdr:row>
      <xdr:rowOff>0</xdr:rowOff>
    </xdr:to>
    <xdr:pic>
      <xdr:nvPicPr>
        <xdr:cNvPr id="532" name="Имя " descr="Descr 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206</xdr:row>
      <xdr:rowOff>9525</xdr:rowOff>
    </xdr:from>
    <xdr:to>
      <xdr:col>13</xdr:col>
      <xdr:colOff>0</xdr:colOff>
      <xdr:row>207</xdr:row>
      <xdr:rowOff>0</xdr:rowOff>
    </xdr:to>
    <xdr:pic>
      <xdr:nvPicPr>
        <xdr:cNvPr id="533" name="Имя " descr="Descr 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207</xdr:row>
      <xdr:rowOff>9525</xdr:rowOff>
    </xdr:from>
    <xdr:to>
      <xdr:col>11</xdr:col>
      <xdr:colOff>0</xdr:colOff>
      <xdr:row>208</xdr:row>
      <xdr:rowOff>0</xdr:rowOff>
    </xdr:to>
    <xdr:pic>
      <xdr:nvPicPr>
        <xdr:cNvPr id="534" name="Имя " descr="Descr 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207</xdr:row>
      <xdr:rowOff>9525</xdr:rowOff>
    </xdr:from>
    <xdr:to>
      <xdr:col>12</xdr:col>
      <xdr:colOff>0</xdr:colOff>
      <xdr:row>208</xdr:row>
      <xdr:rowOff>0</xdr:rowOff>
    </xdr:to>
    <xdr:pic>
      <xdr:nvPicPr>
        <xdr:cNvPr id="535" name="Имя " descr="Descr 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207</xdr:row>
      <xdr:rowOff>9525</xdr:rowOff>
    </xdr:from>
    <xdr:to>
      <xdr:col>13</xdr:col>
      <xdr:colOff>0</xdr:colOff>
      <xdr:row>208</xdr:row>
      <xdr:rowOff>0</xdr:rowOff>
    </xdr:to>
    <xdr:pic>
      <xdr:nvPicPr>
        <xdr:cNvPr id="536" name="Имя " descr="Descr 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208</xdr:row>
      <xdr:rowOff>9525</xdr:rowOff>
    </xdr:from>
    <xdr:to>
      <xdr:col>11</xdr:col>
      <xdr:colOff>0</xdr:colOff>
      <xdr:row>209</xdr:row>
      <xdr:rowOff>0</xdr:rowOff>
    </xdr:to>
    <xdr:pic>
      <xdr:nvPicPr>
        <xdr:cNvPr id="537" name="Имя " descr="Descr 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208</xdr:row>
      <xdr:rowOff>9525</xdr:rowOff>
    </xdr:from>
    <xdr:to>
      <xdr:col>12</xdr:col>
      <xdr:colOff>0</xdr:colOff>
      <xdr:row>209</xdr:row>
      <xdr:rowOff>0</xdr:rowOff>
    </xdr:to>
    <xdr:pic>
      <xdr:nvPicPr>
        <xdr:cNvPr id="538" name="Имя " descr="Descr 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208</xdr:row>
      <xdr:rowOff>9525</xdr:rowOff>
    </xdr:from>
    <xdr:to>
      <xdr:col>13</xdr:col>
      <xdr:colOff>0</xdr:colOff>
      <xdr:row>209</xdr:row>
      <xdr:rowOff>0</xdr:rowOff>
    </xdr:to>
    <xdr:pic>
      <xdr:nvPicPr>
        <xdr:cNvPr id="539" name="Имя " descr="Descr 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209</xdr:row>
      <xdr:rowOff>9525</xdr:rowOff>
    </xdr:from>
    <xdr:to>
      <xdr:col>11</xdr:col>
      <xdr:colOff>0</xdr:colOff>
      <xdr:row>210</xdr:row>
      <xdr:rowOff>0</xdr:rowOff>
    </xdr:to>
    <xdr:pic>
      <xdr:nvPicPr>
        <xdr:cNvPr id="540" name="Имя " descr="Descr 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209</xdr:row>
      <xdr:rowOff>9525</xdr:rowOff>
    </xdr:from>
    <xdr:to>
      <xdr:col>12</xdr:col>
      <xdr:colOff>0</xdr:colOff>
      <xdr:row>210</xdr:row>
      <xdr:rowOff>0</xdr:rowOff>
    </xdr:to>
    <xdr:pic>
      <xdr:nvPicPr>
        <xdr:cNvPr id="541" name="Имя " descr="Descr 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209</xdr:row>
      <xdr:rowOff>9525</xdr:rowOff>
    </xdr:from>
    <xdr:to>
      <xdr:col>13</xdr:col>
      <xdr:colOff>0</xdr:colOff>
      <xdr:row>210</xdr:row>
      <xdr:rowOff>0</xdr:rowOff>
    </xdr:to>
    <xdr:pic>
      <xdr:nvPicPr>
        <xdr:cNvPr id="542" name="Имя " descr="Descr 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210</xdr:row>
      <xdr:rowOff>9525</xdr:rowOff>
    </xdr:from>
    <xdr:to>
      <xdr:col>11</xdr:col>
      <xdr:colOff>0</xdr:colOff>
      <xdr:row>211</xdr:row>
      <xdr:rowOff>0</xdr:rowOff>
    </xdr:to>
    <xdr:pic>
      <xdr:nvPicPr>
        <xdr:cNvPr id="543" name="Имя " descr="Descr 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210</xdr:row>
      <xdr:rowOff>9525</xdr:rowOff>
    </xdr:from>
    <xdr:to>
      <xdr:col>12</xdr:col>
      <xdr:colOff>0</xdr:colOff>
      <xdr:row>211</xdr:row>
      <xdr:rowOff>0</xdr:rowOff>
    </xdr:to>
    <xdr:pic>
      <xdr:nvPicPr>
        <xdr:cNvPr id="544" name="Имя " descr="Descr 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211</xdr:row>
      <xdr:rowOff>9525</xdr:rowOff>
    </xdr:from>
    <xdr:to>
      <xdr:col>11</xdr:col>
      <xdr:colOff>0</xdr:colOff>
      <xdr:row>212</xdr:row>
      <xdr:rowOff>0</xdr:rowOff>
    </xdr:to>
    <xdr:pic>
      <xdr:nvPicPr>
        <xdr:cNvPr id="545" name="Имя " descr="Descr 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211</xdr:row>
      <xdr:rowOff>9525</xdr:rowOff>
    </xdr:from>
    <xdr:to>
      <xdr:col>12</xdr:col>
      <xdr:colOff>0</xdr:colOff>
      <xdr:row>212</xdr:row>
      <xdr:rowOff>0</xdr:rowOff>
    </xdr:to>
    <xdr:pic>
      <xdr:nvPicPr>
        <xdr:cNvPr id="546" name="Имя " descr="Descr 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212</xdr:row>
      <xdr:rowOff>9525</xdr:rowOff>
    </xdr:from>
    <xdr:to>
      <xdr:col>11</xdr:col>
      <xdr:colOff>0</xdr:colOff>
      <xdr:row>213</xdr:row>
      <xdr:rowOff>0</xdr:rowOff>
    </xdr:to>
    <xdr:pic>
      <xdr:nvPicPr>
        <xdr:cNvPr id="547" name="Имя " descr="Descr 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212</xdr:row>
      <xdr:rowOff>9525</xdr:rowOff>
    </xdr:from>
    <xdr:to>
      <xdr:col>12</xdr:col>
      <xdr:colOff>0</xdr:colOff>
      <xdr:row>213</xdr:row>
      <xdr:rowOff>0</xdr:rowOff>
    </xdr:to>
    <xdr:pic>
      <xdr:nvPicPr>
        <xdr:cNvPr id="548" name="Имя " descr="Descr 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212</xdr:row>
      <xdr:rowOff>9525</xdr:rowOff>
    </xdr:from>
    <xdr:to>
      <xdr:col>13</xdr:col>
      <xdr:colOff>0</xdr:colOff>
      <xdr:row>213</xdr:row>
      <xdr:rowOff>0</xdr:rowOff>
    </xdr:to>
    <xdr:pic>
      <xdr:nvPicPr>
        <xdr:cNvPr id="549" name="Имя " descr="Descr 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213</xdr:row>
      <xdr:rowOff>9525</xdr:rowOff>
    </xdr:from>
    <xdr:to>
      <xdr:col>11</xdr:col>
      <xdr:colOff>0</xdr:colOff>
      <xdr:row>214</xdr:row>
      <xdr:rowOff>0</xdr:rowOff>
    </xdr:to>
    <xdr:pic>
      <xdr:nvPicPr>
        <xdr:cNvPr id="550" name="Имя " descr="Descr 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213</xdr:row>
      <xdr:rowOff>9525</xdr:rowOff>
    </xdr:from>
    <xdr:to>
      <xdr:col>12</xdr:col>
      <xdr:colOff>0</xdr:colOff>
      <xdr:row>214</xdr:row>
      <xdr:rowOff>0</xdr:rowOff>
    </xdr:to>
    <xdr:pic>
      <xdr:nvPicPr>
        <xdr:cNvPr id="551" name="Имя " descr="Descr 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214</xdr:row>
      <xdr:rowOff>9525</xdr:rowOff>
    </xdr:from>
    <xdr:to>
      <xdr:col>11</xdr:col>
      <xdr:colOff>0</xdr:colOff>
      <xdr:row>215</xdr:row>
      <xdr:rowOff>0</xdr:rowOff>
    </xdr:to>
    <xdr:pic>
      <xdr:nvPicPr>
        <xdr:cNvPr id="552" name="Имя " descr="Descr 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214</xdr:row>
      <xdr:rowOff>9525</xdr:rowOff>
    </xdr:from>
    <xdr:to>
      <xdr:col>12</xdr:col>
      <xdr:colOff>0</xdr:colOff>
      <xdr:row>215</xdr:row>
      <xdr:rowOff>0</xdr:rowOff>
    </xdr:to>
    <xdr:pic>
      <xdr:nvPicPr>
        <xdr:cNvPr id="553" name="Имя " descr="Descr 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215</xdr:row>
      <xdr:rowOff>9525</xdr:rowOff>
    </xdr:from>
    <xdr:to>
      <xdr:col>11</xdr:col>
      <xdr:colOff>0</xdr:colOff>
      <xdr:row>216</xdr:row>
      <xdr:rowOff>0</xdr:rowOff>
    </xdr:to>
    <xdr:pic>
      <xdr:nvPicPr>
        <xdr:cNvPr id="554" name="Имя " descr="Descr 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215</xdr:row>
      <xdr:rowOff>9525</xdr:rowOff>
    </xdr:from>
    <xdr:to>
      <xdr:col>12</xdr:col>
      <xdr:colOff>0</xdr:colOff>
      <xdr:row>216</xdr:row>
      <xdr:rowOff>0</xdr:rowOff>
    </xdr:to>
    <xdr:pic>
      <xdr:nvPicPr>
        <xdr:cNvPr id="555" name="Имя " descr="Descr 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216</xdr:row>
      <xdr:rowOff>9525</xdr:rowOff>
    </xdr:from>
    <xdr:to>
      <xdr:col>11</xdr:col>
      <xdr:colOff>0</xdr:colOff>
      <xdr:row>217</xdr:row>
      <xdr:rowOff>0</xdr:rowOff>
    </xdr:to>
    <xdr:pic>
      <xdr:nvPicPr>
        <xdr:cNvPr id="556" name="Имя " descr="Descr 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216</xdr:row>
      <xdr:rowOff>9525</xdr:rowOff>
    </xdr:from>
    <xdr:to>
      <xdr:col>12</xdr:col>
      <xdr:colOff>0</xdr:colOff>
      <xdr:row>217</xdr:row>
      <xdr:rowOff>0</xdr:rowOff>
    </xdr:to>
    <xdr:pic>
      <xdr:nvPicPr>
        <xdr:cNvPr id="557" name="Имя " descr="Descr 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217</xdr:row>
      <xdr:rowOff>9525</xdr:rowOff>
    </xdr:from>
    <xdr:to>
      <xdr:col>11</xdr:col>
      <xdr:colOff>0</xdr:colOff>
      <xdr:row>218</xdr:row>
      <xdr:rowOff>0</xdr:rowOff>
    </xdr:to>
    <xdr:pic>
      <xdr:nvPicPr>
        <xdr:cNvPr id="558" name="Имя " descr="Descr 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217</xdr:row>
      <xdr:rowOff>9525</xdr:rowOff>
    </xdr:from>
    <xdr:to>
      <xdr:col>12</xdr:col>
      <xdr:colOff>0</xdr:colOff>
      <xdr:row>218</xdr:row>
      <xdr:rowOff>0</xdr:rowOff>
    </xdr:to>
    <xdr:pic>
      <xdr:nvPicPr>
        <xdr:cNvPr id="559" name="Имя " descr="Descr 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218</xdr:row>
      <xdr:rowOff>9525</xdr:rowOff>
    </xdr:from>
    <xdr:to>
      <xdr:col>11</xdr:col>
      <xdr:colOff>0</xdr:colOff>
      <xdr:row>219</xdr:row>
      <xdr:rowOff>0</xdr:rowOff>
    </xdr:to>
    <xdr:pic>
      <xdr:nvPicPr>
        <xdr:cNvPr id="560" name="Имя " descr="Descr 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218</xdr:row>
      <xdr:rowOff>9525</xdr:rowOff>
    </xdr:from>
    <xdr:to>
      <xdr:col>12</xdr:col>
      <xdr:colOff>0</xdr:colOff>
      <xdr:row>219</xdr:row>
      <xdr:rowOff>0</xdr:rowOff>
    </xdr:to>
    <xdr:pic>
      <xdr:nvPicPr>
        <xdr:cNvPr id="561" name="Имя " descr="Descr 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219</xdr:row>
      <xdr:rowOff>9525</xdr:rowOff>
    </xdr:from>
    <xdr:to>
      <xdr:col>11</xdr:col>
      <xdr:colOff>0</xdr:colOff>
      <xdr:row>220</xdr:row>
      <xdr:rowOff>0</xdr:rowOff>
    </xdr:to>
    <xdr:pic>
      <xdr:nvPicPr>
        <xdr:cNvPr id="562" name="Имя " descr="Descr 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219</xdr:row>
      <xdr:rowOff>9525</xdr:rowOff>
    </xdr:from>
    <xdr:to>
      <xdr:col>12</xdr:col>
      <xdr:colOff>0</xdr:colOff>
      <xdr:row>220</xdr:row>
      <xdr:rowOff>0</xdr:rowOff>
    </xdr:to>
    <xdr:pic>
      <xdr:nvPicPr>
        <xdr:cNvPr id="563" name="Имя " descr="Descr 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220</xdr:row>
      <xdr:rowOff>9525</xdr:rowOff>
    </xdr:from>
    <xdr:to>
      <xdr:col>11</xdr:col>
      <xdr:colOff>0</xdr:colOff>
      <xdr:row>221</xdr:row>
      <xdr:rowOff>0</xdr:rowOff>
    </xdr:to>
    <xdr:pic>
      <xdr:nvPicPr>
        <xdr:cNvPr id="564" name="Имя " descr="Descr 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220</xdr:row>
      <xdr:rowOff>9525</xdr:rowOff>
    </xdr:from>
    <xdr:to>
      <xdr:col>12</xdr:col>
      <xdr:colOff>0</xdr:colOff>
      <xdr:row>221</xdr:row>
      <xdr:rowOff>0</xdr:rowOff>
    </xdr:to>
    <xdr:pic>
      <xdr:nvPicPr>
        <xdr:cNvPr id="565" name="Имя " descr="Descr 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221</xdr:row>
      <xdr:rowOff>9525</xdr:rowOff>
    </xdr:from>
    <xdr:to>
      <xdr:col>11</xdr:col>
      <xdr:colOff>0</xdr:colOff>
      <xdr:row>222</xdr:row>
      <xdr:rowOff>0</xdr:rowOff>
    </xdr:to>
    <xdr:pic>
      <xdr:nvPicPr>
        <xdr:cNvPr id="566" name="Имя " descr="Descr 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221</xdr:row>
      <xdr:rowOff>9525</xdr:rowOff>
    </xdr:from>
    <xdr:to>
      <xdr:col>12</xdr:col>
      <xdr:colOff>0</xdr:colOff>
      <xdr:row>222</xdr:row>
      <xdr:rowOff>0</xdr:rowOff>
    </xdr:to>
    <xdr:pic>
      <xdr:nvPicPr>
        <xdr:cNvPr id="567" name="Имя " descr="Descr 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222</xdr:row>
      <xdr:rowOff>9525</xdr:rowOff>
    </xdr:from>
    <xdr:to>
      <xdr:col>11</xdr:col>
      <xdr:colOff>0</xdr:colOff>
      <xdr:row>223</xdr:row>
      <xdr:rowOff>0</xdr:rowOff>
    </xdr:to>
    <xdr:pic>
      <xdr:nvPicPr>
        <xdr:cNvPr id="568" name="Имя " descr="Descr 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222</xdr:row>
      <xdr:rowOff>9525</xdr:rowOff>
    </xdr:from>
    <xdr:to>
      <xdr:col>12</xdr:col>
      <xdr:colOff>0</xdr:colOff>
      <xdr:row>223</xdr:row>
      <xdr:rowOff>0</xdr:rowOff>
    </xdr:to>
    <xdr:pic>
      <xdr:nvPicPr>
        <xdr:cNvPr id="569" name="Имя " descr="Descr 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223</xdr:row>
      <xdr:rowOff>9525</xdr:rowOff>
    </xdr:from>
    <xdr:to>
      <xdr:col>11</xdr:col>
      <xdr:colOff>0</xdr:colOff>
      <xdr:row>224</xdr:row>
      <xdr:rowOff>0</xdr:rowOff>
    </xdr:to>
    <xdr:pic>
      <xdr:nvPicPr>
        <xdr:cNvPr id="570" name="Имя " descr="Descr 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223</xdr:row>
      <xdr:rowOff>9525</xdr:rowOff>
    </xdr:from>
    <xdr:to>
      <xdr:col>12</xdr:col>
      <xdr:colOff>0</xdr:colOff>
      <xdr:row>224</xdr:row>
      <xdr:rowOff>0</xdr:rowOff>
    </xdr:to>
    <xdr:pic>
      <xdr:nvPicPr>
        <xdr:cNvPr id="571" name="Имя " descr="Descr 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224</xdr:row>
      <xdr:rowOff>9525</xdr:rowOff>
    </xdr:from>
    <xdr:to>
      <xdr:col>11</xdr:col>
      <xdr:colOff>0</xdr:colOff>
      <xdr:row>225</xdr:row>
      <xdr:rowOff>0</xdr:rowOff>
    </xdr:to>
    <xdr:pic>
      <xdr:nvPicPr>
        <xdr:cNvPr id="572" name="Имя " descr="Descr 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224</xdr:row>
      <xdr:rowOff>9525</xdr:rowOff>
    </xdr:from>
    <xdr:to>
      <xdr:col>12</xdr:col>
      <xdr:colOff>0</xdr:colOff>
      <xdr:row>225</xdr:row>
      <xdr:rowOff>0</xdr:rowOff>
    </xdr:to>
    <xdr:pic>
      <xdr:nvPicPr>
        <xdr:cNvPr id="573" name="Имя " descr="Descr 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225</xdr:row>
      <xdr:rowOff>9525</xdr:rowOff>
    </xdr:from>
    <xdr:to>
      <xdr:col>11</xdr:col>
      <xdr:colOff>0</xdr:colOff>
      <xdr:row>226</xdr:row>
      <xdr:rowOff>0</xdr:rowOff>
    </xdr:to>
    <xdr:pic>
      <xdr:nvPicPr>
        <xdr:cNvPr id="574" name="Имя " descr="Descr 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225</xdr:row>
      <xdr:rowOff>9525</xdr:rowOff>
    </xdr:from>
    <xdr:to>
      <xdr:col>12</xdr:col>
      <xdr:colOff>0</xdr:colOff>
      <xdr:row>226</xdr:row>
      <xdr:rowOff>0</xdr:rowOff>
    </xdr:to>
    <xdr:pic>
      <xdr:nvPicPr>
        <xdr:cNvPr id="575" name="Имя " descr="Descr 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226</xdr:row>
      <xdr:rowOff>9525</xdr:rowOff>
    </xdr:from>
    <xdr:to>
      <xdr:col>11</xdr:col>
      <xdr:colOff>0</xdr:colOff>
      <xdr:row>227</xdr:row>
      <xdr:rowOff>0</xdr:rowOff>
    </xdr:to>
    <xdr:pic>
      <xdr:nvPicPr>
        <xdr:cNvPr id="576" name="Имя " descr="Descr 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226</xdr:row>
      <xdr:rowOff>9525</xdr:rowOff>
    </xdr:from>
    <xdr:to>
      <xdr:col>12</xdr:col>
      <xdr:colOff>0</xdr:colOff>
      <xdr:row>227</xdr:row>
      <xdr:rowOff>0</xdr:rowOff>
    </xdr:to>
    <xdr:pic>
      <xdr:nvPicPr>
        <xdr:cNvPr id="577" name="Имя " descr="Descr 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227</xdr:row>
      <xdr:rowOff>9525</xdr:rowOff>
    </xdr:from>
    <xdr:to>
      <xdr:col>11</xdr:col>
      <xdr:colOff>0</xdr:colOff>
      <xdr:row>228</xdr:row>
      <xdr:rowOff>0</xdr:rowOff>
    </xdr:to>
    <xdr:pic>
      <xdr:nvPicPr>
        <xdr:cNvPr id="578" name="Имя " descr="Descr 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227</xdr:row>
      <xdr:rowOff>9525</xdr:rowOff>
    </xdr:from>
    <xdr:to>
      <xdr:col>12</xdr:col>
      <xdr:colOff>0</xdr:colOff>
      <xdr:row>228</xdr:row>
      <xdr:rowOff>0</xdr:rowOff>
    </xdr:to>
    <xdr:pic>
      <xdr:nvPicPr>
        <xdr:cNvPr id="579" name="Имя " descr="Descr 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228</xdr:row>
      <xdr:rowOff>9525</xdr:rowOff>
    </xdr:from>
    <xdr:to>
      <xdr:col>11</xdr:col>
      <xdr:colOff>0</xdr:colOff>
      <xdr:row>229</xdr:row>
      <xdr:rowOff>0</xdr:rowOff>
    </xdr:to>
    <xdr:pic>
      <xdr:nvPicPr>
        <xdr:cNvPr id="580" name="Имя " descr="Descr 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228</xdr:row>
      <xdr:rowOff>9525</xdr:rowOff>
    </xdr:from>
    <xdr:to>
      <xdr:col>12</xdr:col>
      <xdr:colOff>0</xdr:colOff>
      <xdr:row>229</xdr:row>
      <xdr:rowOff>0</xdr:rowOff>
    </xdr:to>
    <xdr:pic>
      <xdr:nvPicPr>
        <xdr:cNvPr id="581" name="Имя " descr="Descr 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229</xdr:row>
      <xdr:rowOff>9525</xdr:rowOff>
    </xdr:from>
    <xdr:to>
      <xdr:col>11</xdr:col>
      <xdr:colOff>0</xdr:colOff>
      <xdr:row>230</xdr:row>
      <xdr:rowOff>0</xdr:rowOff>
    </xdr:to>
    <xdr:pic>
      <xdr:nvPicPr>
        <xdr:cNvPr id="582" name="Имя " descr="Descr 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229</xdr:row>
      <xdr:rowOff>9525</xdr:rowOff>
    </xdr:from>
    <xdr:to>
      <xdr:col>12</xdr:col>
      <xdr:colOff>0</xdr:colOff>
      <xdr:row>230</xdr:row>
      <xdr:rowOff>0</xdr:rowOff>
    </xdr:to>
    <xdr:pic>
      <xdr:nvPicPr>
        <xdr:cNvPr id="583" name="Имя " descr="Descr 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230</xdr:row>
      <xdr:rowOff>9525</xdr:rowOff>
    </xdr:from>
    <xdr:to>
      <xdr:col>11</xdr:col>
      <xdr:colOff>0</xdr:colOff>
      <xdr:row>231</xdr:row>
      <xdr:rowOff>0</xdr:rowOff>
    </xdr:to>
    <xdr:pic>
      <xdr:nvPicPr>
        <xdr:cNvPr id="584" name="Имя " descr="Descr 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230</xdr:row>
      <xdr:rowOff>9525</xdr:rowOff>
    </xdr:from>
    <xdr:to>
      <xdr:col>12</xdr:col>
      <xdr:colOff>0</xdr:colOff>
      <xdr:row>231</xdr:row>
      <xdr:rowOff>0</xdr:rowOff>
    </xdr:to>
    <xdr:pic>
      <xdr:nvPicPr>
        <xdr:cNvPr id="585" name="Имя " descr="Descr 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231</xdr:row>
      <xdr:rowOff>9525</xdr:rowOff>
    </xdr:from>
    <xdr:to>
      <xdr:col>11</xdr:col>
      <xdr:colOff>0</xdr:colOff>
      <xdr:row>232</xdr:row>
      <xdr:rowOff>0</xdr:rowOff>
    </xdr:to>
    <xdr:pic>
      <xdr:nvPicPr>
        <xdr:cNvPr id="586" name="Имя " descr="Descr 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231</xdr:row>
      <xdr:rowOff>9525</xdr:rowOff>
    </xdr:from>
    <xdr:to>
      <xdr:col>12</xdr:col>
      <xdr:colOff>0</xdr:colOff>
      <xdr:row>232</xdr:row>
      <xdr:rowOff>0</xdr:rowOff>
    </xdr:to>
    <xdr:pic>
      <xdr:nvPicPr>
        <xdr:cNvPr id="587" name="Имя " descr="Descr 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232</xdr:row>
      <xdr:rowOff>9525</xdr:rowOff>
    </xdr:from>
    <xdr:to>
      <xdr:col>11</xdr:col>
      <xdr:colOff>0</xdr:colOff>
      <xdr:row>233</xdr:row>
      <xdr:rowOff>0</xdr:rowOff>
    </xdr:to>
    <xdr:pic>
      <xdr:nvPicPr>
        <xdr:cNvPr id="588" name="Имя " descr="Descr 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232</xdr:row>
      <xdr:rowOff>9525</xdr:rowOff>
    </xdr:from>
    <xdr:to>
      <xdr:col>12</xdr:col>
      <xdr:colOff>0</xdr:colOff>
      <xdr:row>233</xdr:row>
      <xdr:rowOff>0</xdr:rowOff>
    </xdr:to>
    <xdr:pic>
      <xdr:nvPicPr>
        <xdr:cNvPr id="589" name="Имя " descr="Descr 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233</xdr:row>
      <xdr:rowOff>9525</xdr:rowOff>
    </xdr:from>
    <xdr:to>
      <xdr:col>11</xdr:col>
      <xdr:colOff>0</xdr:colOff>
      <xdr:row>234</xdr:row>
      <xdr:rowOff>0</xdr:rowOff>
    </xdr:to>
    <xdr:pic>
      <xdr:nvPicPr>
        <xdr:cNvPr id="590" name="Имя " descr="Descr 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233</xdr:row>
      <xdr:rowOff>9525</xdr:rowOff>
    </xdr:from>
    <xdr:to>
      <xdr:col>12</xdr:col>
      <xdr:colOff>0</xdr:colOff>
      <xdr:row>234</xdr:row>
      <xdr:rowOff>0</xdr:rowOff>
    </xdr:to>
    <xdr:pic>
      <xdr:nvPicPr>
        <xdr:cNvPr id="591" name="Имя " descr="Descr 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234</xdr:row>
      <xdr:rowOff>9525</xdr:rowOff>
    </xdr:from>
    <xdr:to>
      <xdr:col>11</xdr:col>
      <xdr:colOff>0</xdr:colOff>
      <xdr:row>235</xdr:row>
      <xdr:rowOff>0</xdr:rowOff>
    </xdr:to>
    <xdr:pic>
      <xdr:nvPicPr>
        <xdr:cNvPr id="592" name="Имя " descr="Descr 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234</xdr:row>
      <xdr:rowOff>9525</xdr:rowOff>
    </xdr:from>
    <xdr:to>
      <xdr:col>12</xdr:col>
      <xdr:colOff>0</xdr:colOff>
      <xdr:row>235</xdr:row>
      <xdr:rowOff>0</xdr:rowOff>
    </xdr:to>
    <xdr:pic>
      <xdr:nvPicPr>
        <xdr:cNvPr id="593" name="Имя " descr="Descr 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235</xdr:row>
      <xdr:rowOff>9525</xdr:rowOff>
    </xdr:from>
    <xdr:to>
      <xdr:col>11</xdr:col>
      <xdr:colOff>0</xdr:colOff>
      <xdr:row>236</xdr:row>
      <xdr:rowOff>0</xdr:rowOff>
    </xdr:to>
    <xdr:pic>
      <xdr:nvPicPr>
        <xdr:cNvPr id="594" name="Имя " descr="Descr 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235</xdr:row>
      <xdr:rowOff>9525</xdr:rowOff>
    </xdr:from>
    <xdr:to>
      <xdr:col>12</xdr:col>
      <xdr:colOff>0</xdr:colOff>
      <xdr:row>236</xdr:row>
      <xdr:rowOff>0</xdr:rowOff>
    </xdr:to>
    <xdr:pic>
      <xdr:nvPicPr>
        <xdr:cNvPr id="595" name="Имя " descr="Descr 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236</xdr:row>
      <xdr:rowOff>9525</xdr:rowOff>
    </xdr:from>
    <xdr:to>
      <xdr:col>11</xdr:col>
      <xdr:colOff>0</xdr:colOff>
      <xdr:row>237</xdr:row>
      <xdr:rowOff>0</xdr:rowOff>
    </xdr:to>
    <xdr:pic>
      <xdr:nvPicPr>
        <xdr:cNvPr id="596" name="Имя " descr="Descr 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236</xdr:row>
      <xdr:rowOff>9525</xdr:rowOff>
    </xdr:from>
    <xdr:to>
      <xdr:col>12</xdr:col>
      <xdr:colOff>0</xdr:colOff>
      <xdr:row>237</xdr:row>
      <xdr:rowOff>0</xdr:rowOff>
    </xdr:to>
    <xdr:pic>
      <xdr:nvPicPr>
        <xdr:cNvPr id="597" name="Имя " descr="Descr 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237</xdr:row>
      <xdr:rowOff>9525</xdr:rowOff>
    </xdr:from>
    <xdr:to>
      <xdr:col>11</xdr:col>
      <xdr:colOff>0</xdr:colOff>
      <xdr:row>238</xdr:row>
      <xdr:rowOff>0</xdr:rowOff>
    </xdr:to>
    <xdr:pic>
      <xdr:nvPicPr>
        <xdr:cNvPr id="598" name="Имя " descr="Descr 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237</xdr:row>
      <xdr:rowOff>9525</xdr:rowOff>
    </xdr:from>
    <xdr:to>
      <xdr:col>12</xdr:col>
      <xdr:colOff>0</xdr:colOff>
      <xdr:row>238</xdr:row>
      <xdr:rowOff>0</xdr:rowOff>
    </xdr:to>
    <xdr:pic>
      <xdr:nvPicPr>
        <xdr:cNvPr id="599" name="Имя " descr="Descr 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238</xdr:row>
      <xdr:rowOff>9525</xdr:rowOff>
    </xdr:from>
    <xdr:to>
      <xdr:col>11</xdr:col>
      <xdr:colOff>0</xdr:colOff>
      <xdr:row>239</xdr:row>
      <xdr:rowOff>0</xdr:rowOff>
    </xdr:to>
    <xdr:pic>
      <xdr:nvPicPr>
        <xdr:cNvPr id="600" name="Имя " descr="Descr 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238</xdr:row>
      <xdr:rowOff>9525</xdr:rowOff>
    </xdr:from>
    <xdr:to>
      <xdr:col>12</xdr:col>
      <xdr:colOff>0</xdr:colOff>
      <xdr:row>239</xdr:row>
      <xdr:rowOff>0</xdr:rowOff>
    </xdr:to>
    <xdr:pic>
      <xdr:nvPicPr>
        <xdr:cNvPr id="601" name="Имя " descr="Descr 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239</xdr:row>
      <xdr:rowOff>9525</xdr:rowOff>
    </xdr:from>
    <xdr:to>
      <xdr:col>11</xdr:col>
      <xdr:colOff>0</xdr:colOff>
      <xdr:row>240</xdr:row>
      <xdr:rowOff>0</xdr:rowOff>
    </xdr:to>
    <xdr:pic>
      <xdr:nvPicPr>
        <xdr:cNvPr id="602" name="Имя " descr="Descr 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239</xdr:row>
      <xdr:rowOff>9525</xdr:rowOff>
    </xdr:from>
    <xdr:to>
      <xdr:col>12</xdr:col>
      <xdr:colOff>0</xdr:colOff>
      <xdr:row>240</xdr:row>
      <xdr:rowOff>0</xdr:rowOff>
    </xdr:to>
    <xdr:pic>
      <xdr:nvPicPr>
        <xdr:cNvPr id="603" name="Имя " descr="Descr 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240</xdr:row>
      <xdr:rowOff>9525</xdr:rowOff>
    </xdr:from>
    <xdr:to>
      <xdr:col>11</xdr:col>
      <xdr:colOff>0</xdr:colOff>
      <xdr:row>241</xdr:row>
      <xdr:rowOff>0</xdr:rowOff>
    </xdr:to>
    <xdr:pic>
      <xdr:nvPicPr>
        <xdr:cNvPr id="604" name="Имя " descr="Descr 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240</xdr:row>
      <xdr:rowOff>9525</xdr:rowOff>
    </xdr:from>
    <xdr:to>
      <xdr:col>12</xdr:col>
      <xdr:colOff>0</xdr:colOff>
      <xdr:row>241</xdr:row>
      <xdr:rowOff>0</xdr:rowOff>
    </xdr:to>
    <xdr:pic>
      <xdr:nvPicPr>
        <xdr:cNvPr id="605" name="Имя " descr="Descr 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241</xdr:row>
      <xdr:rowOff>9525</xdr:rowOff>
    </xdr:from>
    <xdr:to>
      <xdr:col>11</xdr:col>
      <xdr:colOff>0</xdr:colOff>
      <xdr:row>242</xdr:row>
      <xdr:rowOff>0</xdr:rowOff>
    </xdr:to>
    <xdr:pic>
      <xdr:nvPicPr>
        <xdr:cNvPr id="606" name="Имя " descr="Descr 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241</xdr:row>
      <xdr:rowOff>9525</xdr:rowOff>
    </xdr:from>
    <xdr:to>
      <xdr:col>12</xdr:col>
      <xdr:colOff>0</xdr:colOff>
      <xdr:row>242</xdr:row>
      <xdr:rowOff>0</xdr:rowOff>
    </xdr:to>
    <xdr:pic>
      <xdr:nvPicPr>
        <xdr:cNvPr id="607" name="Имя " descr="Descr 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242</xdr:row>
      <xdr:rowOff>9525</xdr:rowOff>
    </xdr:from>
    <xdr:to>
      <xdr:col>11</xdr:col>
      <xdr:colOff>0</xdr:colOff>
      <xdr:row>243</xdr:row>
      <xdr:rowOff>0</xdr:rowOff>
    </xdr:to>
    <xdr:pic>
      <xdr:nvPicPr>
        <xdr:cNvPr id="608" name="Имя " descr="Descr 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242</xdr:row>
      <xdr:rowOff>9525</xdr:rowOff>
    </xdr:from>
    <xdr:to>
      <xdr:col>12</xdr:col>
      <xdr:colOff>0</xdr:colOff>
      <xdr:row>243</xdr:row>
      <xdr:rowOff>0</xdr:rowOff>
    </xdr:to>
    <xdr:pic>
      <xdr:nvPicPr>
        <xdr:cNvPr id="609" name="Имя " descr="Descr 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243</xdr:row>
      <xdr:rowOff>9525</xdr:rowOff>
    </xdr:from>
    <xdr:to>
      <xdr:col>11</xdr:col>
      <xdr:colOff>0</xdr:colOff>
      <xdr:row>244</xdr:row>
      <xdr:rowOff>0</xdr:rowOff>
    </xdr:to>
    <xdr:pic>
      <xdr:nvPicPr>
        <xdr:cNvPr id="610" name="Имя " descr="Descr 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243</xdr:row>
      <xdr:rowOff>9525</xdr:rowOff>
    </xdr:from>
    <xdr:to>
      <xdr:col>12</xdr:col>
      <xdr:colOff>0</xdr:colOff>
      <xdr:row>244</xdr:row>
      <xdr:rowOff>0</xdr:rowOff>
    </xdr:to>
    <xdr:pic>
      <xdr:nvPicPr>
        <xdr:cNvPr id="611" name="Имя " descr="Descr 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244</xdr:row>
      <xdr:rowOff>9525</xdr:rowOff>
    </xdr:from>
    <xdr:to>
      <xdr:col>11</xdr:col>
      <xdr:colOff>0</xdr:colOff>
      <xdr:row>245</xdr:row>
      <xdr:rowOff>0</xdr:rowOff>
    </xdr:to>
    <xdr:pic>
      <xdr:nvPicPr>
        <xdr:cNvPr id="612" name="Имя " descr="Descr 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244</xdr:row>
      <xdr:rowOff>9525</xdr:rowOff>
    </xdr:from>
    <xdr:to>
      <xdr:col>12</xdr:col>
      <xdr:colOff>0</xdr:colOff>
      <xdr:row>245</xdr:row>
      <xdr:rowOff>0</xdr:rowOff>
    </xdr:to>
    <xdr:pic>
      <xdr:nvPicPr>
        <xdr:cNvPr id="613" name="Имя " descr="Descr 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245</xdr:row>
      <xdr:rowOff>9525</xdr:rowOff>
    </xdr:from>
    <xdr:to>
      <xdr:col>11</xdr:col>
      <xdr:colOff>0</xdr:colOff>
      <xdr:row>246</xdr:row>
      <xdr:rowOff>0</xdr:rowOff>
    </xdr:to>
    <xdr:pic>
      <xdr:nvPicPr>
        <xdr:cNvPr id="614" name="Имя " descr="Descr 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245</xdr:row>
      <xdr:rowOff>9525</xdr:rowOff>
    </xdr:from>
    <xdr:to>
      <xdr:col>12</xdr:col>
      <xdr:colOff>0</xdr:colOff>
      <xdr:row>246</xdr:row>
      <xdr:rowOff>0</xdr:rowOff>
    </xdr:to>
    <xdr:pic>
      <xdr:nvPicPr>
        <xdr:cNvPr id="615" name="Имя " descr="Descr 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246</xdr:row>
      <xdr:rowOff>9525</xdr:rowOff>
    </xdr:from>
    <xdr:to>
      <xdr:col>11</xdr:col>
      <xdr:colOff>0</xdr:colOff>
      <xdr:row>247</xdr:row>
      <xdr:rowOff>0</xdr:rowOff>
    </xdr:to>
    <xdr:pic>
      <xdr:nvPicPr>
        <xdr:cNvPr id="616" name="Имя " descr="Descr 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246</xdr:row>
      <xdr:rowOff>9525</xdr:rowOff>
    </xdr:from>
    <xdr:to>
      <xdr:col>12</xdr:col>
      <xdr:colOff>0</xdr:colOff>
      <xdr:row>247</xdr:row>
      <xdr:rowOff>0</xdr:rowOff>
    </xdr:to>
    <xdr:pic>
      <xdr:nvPicPr>
        <xdr:cNvPr id="617" name="Имя " descr="Descr 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247</xdr:row>
      <xdr:rowOff>9525</xdr:rowOff>
    </xdr:from>
    <xdr:to>
      <xdr:col>11</xdr:col>
      <xdr:colOff>0</xdr:colOff>
      <xdr:row>248</xdr:row>
      <xdr:rowOff>0</xdr:rowOff>
    </xdr:to>
    <xdr:pic>
      <xdr:nvPicPr>
        <xdr:cNvPr id="618" name="Имя " descr="Descr 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247</xdr:row>
      <xdr:rowOff>9525</xdr:rowOff>
    </xdr:from>
    <xdr:to>
      <xdr:col>12</xdr:col>
      <xdr:colOff>0</xdr:colOff>
      <xdr:row>248</xdr:row>
      <xdr:rowOff>0</xdr:rowOff>
    </xdr:to>
    <xdr:pic>
      <xdr:nvPicPr>
        <xdr:cNvPr id="619" name="Имя " descr="Descr 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248</xdr:row>
      <xdr:rowOff>9525</xdr:rowOff>
    </xdr:from>
    <xdr:to>
      <xdr:col>11</xdr:col>
      <xdr:colOff>0</xdr:colOff>
      <xdr:row>249</xdr:row>
      <xdr:rowOff>0</xdr:rowOff>
    </xdr:to>
    <xdr:pic>
      <xdr:nvPicPr>
        <xdr:cNvPr id="620" name="Имя " descr="Descr 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248</xdr:row>
      <xdr:rowOff>9525</xdr:rowOff>
    </xdr:from>
    <xdr:to>
      <xdr:col>12</xdr:col>
      <xdr:colOff>0</xdr:colOff>
      <xdr:row>249</xdr:row>
      <xdr:rowOff>0</xdr:rowOff>
    </xdr:to>
    <xdr:pic>
      <xdr:nvPicPr>
        <xdr:cNvPr id="621" name="Имя " descr="Descr 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249</xdr:row>
      <xdr:rowOff>9525</xdr:rowOff>
    </xdr:from>
    <xdr:to>
      <xdr:col>11</xdr:col>
      <xdr:colOff>0</xdr:colOff>
      <xdr:row>250</xdr:row>
      <xdr:rowOff>0</xdr:rowOff>
    </xdr:to>
    <xdr:pic>
      <xdr:nvPicPr>
        <xdr:cNvPr id="622" name="Имя " descr="Descr 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249</xdr:row>
      <xdr:rowOff>9525</xdr:rowOff>
    </xdr:from>
    <xdr:to>
      <xdr:col>12</xdr:col>
      <xdr:colOff>0</xdr:colOff>
      <xdr:row>250</xdr:row>
      <xdr:rowOff>0</xdr:rowOff>
    </xdr:to>
    <xdr:pic>
      <xdr:nvPicPr>
        <xdr:cNvPr id="623" name="Имя " descr="Descr 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250</xdr:row>
      <xdr:rowOff>9525</xdr:rowOff>
    </xdr:from>
    <xdr:to>
      <xdr:col>11</xdr:col>
      <xdr:colOff>0</xdr:colOff>
      <xdr:row>251</xdr:row>
      <xdr:rowOff>0</xdr:rowOff>
    </xdr:to>
    <xdr:pic>
      <xdr:nvPicPr>
        <xdr:cNvPr id="624" name="Имя " descr="Descr 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250</xdr:row>
      <xdr:rowOff>9525</xdr:rowOff>
    </xdr:from>
    <xdr:to>
      <xdr:col>12</xdr:col>
      <xdr:colOff>0</xdr:colOff>
      <xdr:row>251</xdr:row>
      <xdr:rowOff>0</xdr:rowOff>
    </xdr:to>
    <xdr:pic>
      <xdr:nvPicPr>
        <xdr:cNvPr id="625" name="Имя " descr="Descr 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251</xdr:row>
      <xdr:rowOff>9525</xdr:rowOff>
    </xdr:from>
    <xdr:to>
      <xdr:col>11</xdr:col>
      <xdr:colOff>0</xdr:colOff>
      <xdr:row>252</xdr:row>
      <xdr:rowOff>0</xdr:rowOff>
    </xdr:to>
    <xdr:pic>
      <xdr:nvPicPr>
        <xdr:cNvPr id="626" name="Имя " descr="Descr 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251</xdr:row>
      <xdr:rowOff>9525</xdr:rowOff>
    </xdr:from>
    <xdr:to>
      <xdr:col>12</xdr:col>
      <xdr:colOff>0</xdr:colOff>
      <xdr:row>252</xdr:row>
      <xdr:rowOff>0</xdr:rowOff>
    </xdr:to>
    <xdr:pic>
      <xdr:nvPicPr>
        <xdr:cNvPr id="627" name="Имя " descr="Descr 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252</xdr:row>
      <xdr:rowOff>9525</xdr:rowOff>
    </xdr:from>
    <xdr:to>
      <xdr:col>11</xdr:col>
      <xdr:colOff>0</xdr:colOff>
      <xdr:row>253</xdr:row>
      <xdr:rowOff>0</xdr:rowOff>
    </xdr:to>
    <xdr:pic>
      <xdr:nvPicPr>
        <xdr:cNvPr id="628" name="Имя " descr="Descr 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252</xdr:row>
      <xdr:rowOff>9525</xdr:rowOff>
    </xdr:from>
    <xdr:to>
      <xdr:col>12</xdr:col>
      <xdr:colOff>0</xdr:colOff>
      <xdr:row>253</xdr:row>
      <xdr:rowOff>0</xdr:rowOff>
    </xdr:to>
    <xdr:pic>
      <xdr:nvPicPr>
        <xdr:cNvPr id="629" name="Имя " descr="Descr 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253</xdr:row>
      <xdr:rowOff>9525</xdr:rowOff>
    </xdr:from>
    <xdr:to>
      <xdr:col>11</xdr:col>
      <xdr:colOff>0</xdr:colOff>
      <xdr:row>254</xdr:row>
      <xdr:rowOff>0</xdr:rowOff>
    </xdr:to>
    <xdr:pic>
      <xdr:nvPicPr>
        <xdr:cNvPr id="630" name="Имя " descr="Descr 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253</xdr:row>
      <xdr:rowOff>9525</xdr:rowOff>
    </xdr:from>
    <xdr:to>
      <xdr:col>12</xdr:col>
      <xdr:colOff>0</xdr:colOff>
      <xdr:row>254</xdr:row>
      <xdr:rowOff>0</xdr:rowOff>
    </xdr:to>
    <xdr:pic>
      <xdr:nvPicPr>
        <xdr:cNvPr id="631" name="Имя " descr="Descr 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254</xdr:row>
      <xdr:rowOff>9525</xdr:rowOff>
    </xdr:from>
    <xdr:to>
      <xdr:col>11</xdr:col>
      <xdr:colOff>0</xdr:colOff>
      <xdr:row>255</xdr:row>
      <xdr:rowOff>0</xdr:rowOff>
    </xdr:to>
    <xdr:pic>
      <xdr:nvPicPr>
        <xdr:cNvPr id="632" name="Имя " descr="Descr 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254</xdr:row>
      <xdr:rowOff>9525</xdr:rowOff>
    </xdr:from>
    <xdr:to>
      <xdr:col>12</xdr:col>
      <xdr:colOff>0</xdr:colOff>
      <xdr:row>255</xdr:row>
      <xdr:rowOff>0</xdr:rowOff>
    </xdr:to>
    <xdr:pic>
      <xdr:nvPicPr>
        <xdr:cNvPr id="633" name="Имя " descr="Descr 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255</xdr:row>
      <xdr:rowOff>9525</xdr:rowOff>
    </xdr:from>
    <xdr:to>
      <xdr:col>11</xdr:col>
      <xdr:colOff>0</xdr:colOff>
      <xdr:row>256</xdr:row>
      <xdr:rowOff>0</xdr:rowOff>
    </xdr:to>
    <xdr:pic>
      <xdr:nvPicPr>
        <xdr:cNvPr id="634" name="Имя " descr="Descr 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255</xdr:row>
      <xdr:rowOff>9525</xdr:rowOff>
    </xdr:from>
    <xdr:to>
      <xdr:col>12</xdr:col>
      <xdr:colOff>0</xdr:colOff>
      <xdr:row>256</xdr:row>
      <xdr:rowOff>0</xdr:rowOff>
    </xdr:to>
    <xdr:pic>
      <xdr:nvPicPr>
        <xdr:cNvPr id="635" name="Имя " descr="Descr 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256</xdr:row>
      <xdr:rowOff>9525</xdr:rowOff>
    </xdr:from>
    <xdr:to>
      <xdr:col>11</xdr:col>
      <xdr:colOff>0</xdr:colOff>
      <xdr:row>257</xdr:row>
      <xdr:rowOff>0</xdr:rowOff>
    </xdr:to>
    <xdr:pic>
      <xdr:nvPicPr>
        <xdr:cNvPr id="636" name="Имя " descr="Descr 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256</xdr:row>
      <xdr:rowOff>9525</xdr:rowOff>
    </xdr:from>
    <xdr:to>
      <xdr:col>12</xdr:col>
      <xdr:colOff>0</xdr:colOff>
      <xdr:row>257</xdr:row>
      <xdr:rowOff>0</xdr:rowOff>
    </xdr:to>
    <xdr:pic>
      <xdr:nvPicPr>
        <xdr:cNvPr id="637" name="Имя " descr="Descr 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257</xdr:row>
      <xdr:rowOff>9525</xdr:rowOff>
    </xdr:from>
    <xdr:to>
      <xdr:col>11</xdr:col>
      <xdr:colOff>0</xdr:colOff>
      <xdr:row>258</xdr:row>
      <xdr:rowOff>0</xdr:rowOff>
    </xdr:to>
    <xdr:pic>
      <xdr:nvPicPr>
        <xdr:cNvPr id="638" name="Имя " descr="Descr 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257</xdr:row>
      <xdr:rowOff>9525</xdr:rowOff>
    </xdr:from>
    <xdr:to>
      <xdr:col>12</xdr:col>
      <xdr:colOff>0</xdr:colOff>
      <xdr:row>258</xdr:row>
      <xdr:rowOff>0</xdr:rowOff>
    </xdr:to>
    <xdr:pic>
      <xdr:nvPicPr>
        <xdr:cNvPr id="639" name="Имя " descr="Descr 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258</xdr:row>
      <xdr:rowOff>9525</xdr:rowOff>
    </xdr:from>
    <xdr:to>
      <xdr:col>11</xdr:col>
      <xdr:colOff>0</xdr:colOff>
      <xdr:row>259</xdr:row>
      <xdr:rowOff>0</xdr:rowOff>
    </xdr:to>
    <xdr:pic>
      <xdr:nvPicPr>
        <xdr:cNvPr id="640" name="Имя " descr="Descr 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258</xdr:row>
      <xdr:rowOff>9525</xdr:rowOff>
    </xdr:from>
    <xdr:to>
      <xdr:col>12</xdr:col>
      <xdr:colOff>0</xdr:colOff>
      <xdr:row>259</xdr:row>
      <xdr:rowOff>0</xdr:rowOff>
    </xdr:to>
    <xdr:pic>
      <xdr:nvPicPr>
        <xdr:cNvPr id="641" name="Имя " descr="Descr 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259</xdr:row>
      <xdr:rowOff>9525</xdr:rowOff>
    </xdr:from>
    <xdr:to>
      <xdr:col>11</xdr:col>
      <xdr:colOff>0</xdr:colOff>
      <xdr:row>260</xdr:row>
      <xdr:rowOff>0</xdr:rowOff>
    </xdr:to>
    <xdr:pic>
      <xdr:nvPicPr>
        <xdr:cNvPr id="642" name="Имя " descr="Descr 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259</xdr:row>
      <xdr:rowOff>9525</xdr:rowOff>
    </xdr:from>
    <xdr:to>
      <xdr:col>12</xdr:col>
      <xdr:colOff>0</xdr:colOff>
      <xdr:row>260</xdr:row>
      <xdr:rowOff>0</xdr:rowOff>
    </xdr:to>
    <xdr:pic>
      <xdr:nvPicPr>
        <xdr:cNvPr id="643" name="Имя " descr="Descr 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260</xdr:row>
      <xdr:rowOff>9525</xdr:rowOff>
    </xdr:from>
    <xdr:to>
      <xdr:col>11</xdr:col>
      <xdr:colOff>0</xdr:colOff>
      <xdr:row>261</xdr:row>
      <xdr:rowOff>0</xdr:rowOff>
    </xdr:to>
    <xdr:pic>
      <xdr:nvPicPr>
        <xdr:cNvPr id="644" name="Имя " descr="Descr 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260</xdr:row>
      <xdr:rowOff>9525</xdr:rowOff>
    </xdr:from>
    <xdr:to>
      <xdr:col>12</xdr:col>
      <xdr:colOff>0</xdr:colOff>
      <xdr:row>261</xdr:row>
      <xdr:rowOff>0</xdr:rowOff>
    </xdr:to>
    <xdr:pic>
      <xdr:nvPicPr>
        <xdr:cNvPr id="645" name="Имя " descr="Descr 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261</xdr:row>
      <xdr:rowOff>9525</xdr:rowOff>
    </xdr:from>
    <xdr:to>
      <xdr:col>11</xdr:col>
      <xdr:colOff>0</xdr:colOff>
      <xdr:row>262</xdr:row>
      <xdr:rowOff>0</xdr:rowOff>
    </xdr:to>
    <xdr:pic>
      <xdr:nvPicPr>
        <xdr:cNvPr id="646" name="Имя " descr="Descr 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261</xdr:row>
      <xdr:rowOff>9525</xdr:rowOff>
    </xdr:from>
    <xdr:to>
      <xdr:col>12</xdr:col>
      <xdr:colOff>0</xdr:colOff>
      <xdr:row>262</xdr:row>
      <xdr:rowOff>0</xdr:rowOff>
    </xdr:to>
    <xdr:pic>
      <xdr:nvPicPr>
        <xdr:cNvPr id="647" name="Имя " descr="Descr 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262</xdr:row>
      <xdr:rowOff>9525</xdr:rowOff>
    </xdr:from>
    <xdr:to>
      <xdr:col>11</xdr:col>
      <xdr:colOff>0</xdr:colOff>
      <xdr:row>263</xdr:row>
      <xdr:rowOff>0</xdr:rowOff>
    </xdr:to>
    <xdr:pic>
      <xdr:nvPicPr>
        <xdr:cNvPr id="648" name="Имя " descr="Descr 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262</xdr:row>
      <xdr:rowOff>9525</xdr:rowOff>
    </xdr:from>
    <xdr:to>
      <xdr:col>12</xdr:col>
      <xdr:colOff>0</xdr:colOff>
      <xdr:row>263</xdr:row>
      <xdr:rowOff>0</xdr:rowOff>
    </xdr:to>
    <xdr:pic>
      <xdr:nvPicPr>
        <xdr:cNvPr id="649" name="Имя " descr="Descr 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263</xdr:row>
      <xdr:rowOff>9525</xdr:rowOff>
    </xdr:from>
    <xdr:to>
      <xdr:col>11</xdr:col>
      <xdr:colOff>0</xdr:colOff>
      <xdr:row>264</xdr:row>
      <xdr:rowOff>0</xdr:rowOff>
    </xdr:to>
    <xdr:pic>
      <xdr:nvPicPr>
        <xdr:cNvPr id="650" name="Имя " descr="Descr 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263</xdr:row>
      <xdr:rowOff>9525</xdr:rowOff>
    </xdr:from>
    <xdr:to>
      <xdr:col>12</xdr:col>
      <xdr:colOff>0</xdr:colOff>
      <xdr:row>264</xdr:row>
      <xdr:rowOff>0</xdr:rowOff>
    </xdr:to>
    <xdr:pic>
      <xdr:nvPicPr>
        <xdr:cNvPr id="651" name="Имя " descr="Descr 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264</xdr:row>
      <xdr:rowOff>9525</xdr:rowOff>
    </xdr:from>
    <xdr:to>
      <xdr:col>11</xdr:col>
      <xdr:colOff>0</xdr:colOff>
      <xdr:row>265</xdr:row>
      <xdr:rowOff>0</xdr:rowOff>
    </xdr:to>
    <xdr:pic>
      <xdr:nvPicPr>
        <xdr:cNvPr id="652" name="Имя " descr="Descr 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264</xdr:row>
      <xdr:rowOff>9525</xdr:rowOff>
    </xdr:from>
    <xdr:to>
      <xdr:col>12</xdr:col>
      <xdr:colOff>0</xdr:colOff>
      <xdr:row>265</xdr:row>
      <xdr:rowOff>0</xdr:rowOff>
    </xdr:to>
    <xdr:pic>
      <xdr:nvPicPr>
        <xdr:cNvPr id="653" name="Имя " descr="Descr 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265</xdr:row>
      <xdr:rowOff>9525</xdr:rowOff>
    </xdr:from>
    <xdr:to>
      <xdr:col>11</xdr:col>
      <xdr:colOff>0</xdr:colOff>
      <xdr:row>266</xdr:row>
      <xdr:rowOff>0</xdr:rowOff>
    </xdr:to>
    <xdr:pic>
      <xdr:nvPicPr>
        <xdr:cNvPr id="654" name="Имя " descr="Descr 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265</xdr:row>
      <xdr:rowOff>9525</xdr:rowOff>
    </xdr:from>
    <xdr:to>
      <xdr:col>12</xdr:col>
      <xdr:colOff>0</xdr:colOff>
      <xdr:row>266</xdr:row>
      <xdr:rowOff>0</xdr:rowOff>
    </xdr:to>
    <xdr:pic>
      <xdr:nvPicPr>
        <xdr:cNvPr id="655" name="Имя " descr="Descr 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266</xdr:row>
      <xdr:rowOff>9525</xdr:rowOff>
    </xdr:from>
    <xdr:to>
      <xdr:col>11</xdr:col>
      <xdr:colOff>0</xdr:colOff>
      <xdr:row>267</xdr:row>
      <xdr:rowOff>0</xdr:rowOff>
    </xdr:to>
    <xdr:pic>
      <xdr:nvPicPr>
        <xdr:cNvPr id="656" name="Имя " descr="Descr 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266</xdr:row>
      <xdr:rowOff>9525</xdr:rowOff>
    </xdr:from>
    <xdr:to>
      <xdr:col>12</xdr:col>
      <xdr:colOff>0</xdr:colOff>
      <xdr:row>267</xdr:row>
      <xdr:rowOff>0</xdr:rowOff>
    </xdr:to>
    <xdr:pic>
      <xdr:nvPicPr>
        <xdr:cNvPr id="657" name="Имя " descr="Descr 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267</xdr:row>
      <xdr:rowOff>9525</xdr:rowOff>
    </xdr:from>
    <xdr:to>
      <xdr:col>11</xdr:col>
      <xdr:colOff>0</xdr:colOff>
      <xdr:row>268</xdr:row>
      <xdr:rowOff>0</xdr:rowOff>
    </xdr:to>
    <xdr:pic>
      <xdr:nvPicPr>
        <xdr:cNvPr id="658" name="Имя " descr="Descr 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267</xdr:row>
      <xdr:rowOff>9525</xdr:rowOff>
    </xdr:from>
    <xdr:to>
      <xdr:col>12</xdr:col>
      <xdr:colOff>0</xdr:colOff>
      <xdr:row>268</xdr:row>
      <xdr:rowOff>0</xdr:rowOff>
    </xdr:to>
    <xdr:pic>
      <xdr:nvPicPr>
        <xdr:cNvPr id="659" name="Имя " descr="Descr 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268</xdr:row>
      <xdr:rowOff>9525</xdr:rowOff>
    </xdr:from>
    <xdr:to>
      <xdr:col>11</xdr:col>
      <xdr:colOff>0</xdr:colOff>
      <xdr:row>269</xdr:row>
      <xdr:rowOff>0</xdr:rowOff>
    </xdr:to>
    <xdr:pic>
      <xdr:nvPicPr>
        <xdr:cNvPr id="660" name="Имя " descr="Descr 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268</xdr:row>
      <xdr:rowOff>9525</xdr:rowOff>
    </xdr:from>
    <xdr:to>
      <xdr:col>12</xdr:col>
      <xdr:colOff>0</xdr:colOff>
      <xdr:row>269</xdr:row>
      <xdr:rowOff>0</xdr:rowOff>
    </xdr:to>
    <xdr:pic>
      <xdr:nvPicPr>
        <xdr:cNvPr id="661" name="Имя " descr="Descr 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269</xdr:row>
      <xdr:rowOff>9525</xdr:rowOff>
    </xdr:from>
    <xdr:to>
      <xdr:col>11</xdr:col>
      <xdr:colOff>0</xdr:colOff>
      <xdr:row>270</xdr:row>
      <xdr:rowOff>0</xdr:rowOff>
    </xdr:to>
    <xdr:pic>
      <xdr:nvPicPr>
        <xdr:cNvPr id="662" name="Имя " descr="Descr 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269</xdr:row>
      <xdr:rowOff>9525</xdr:rowOff>
    </xdr:from>
    <xdr:to>
      <xdr:col>12</xdr:col>
      <xdr:colOff>0</xdr:colOff>
      <xdr:row>270</xdr:row>
      <xdr:rowOff>0</xdr:rowOff>
    </xdr:to>
    <xdr:pic>
      <xdr:nvPicPr>
        <xdr:cNvPr id="663" name="Имя " descr="Descr 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270</xdr:row>
      <xdr:rowOff>9525</xdr:rowOff>
    </xdr:from>
    <xdr:to>
      <xdr:col>11</xdr:col>
      <xdr:colOff>0</xdr:colOff>
      <xdr:row>271</xdr:row>
      <xdr:rowOff>0</xdr:rowOff>
    </xdr:to>
    <xdr:pic>
      <xdr:nvPicPr>
        <xdr:cNvPr id="664" name="Имя " descr="Descr 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270</xdr:row>
      <xdr:rowOff>9525</xdr:rowOff>
    </xdr:from>
    <xdr:to>
      <xdr:col>12</xdr:col>
      <xdr:colOff>0</xdr:colOff>
      <xdr:row>271</xdr:row>
      <xdr:rowOff>0</xdr:rowOff>
    </xdr:to>
    <xdr:pic>
      <xdr:nvPicPr>
        <xdr:cNvPr id="665" name="Имя " descr="Descr 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271</xdr:row>
      <xdr:rowOff>9525</xdr:rowOff>
    </xdr:from>
    <xdr:to>
      <xdr:col>11</xdr:col>
      <xdr:colOff>0</xdr:colOff>
      <xdr:row>272</xdr:row>
      <xdr:rowOff>0</xdr:rowOff>
    </xdr:to>
    <xdr:pic>
      <xdr:nvPicPr>
        <xdr:cNvPr id="666" name="Имя " descr="Descr 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271</xdr:row>
      <xdr:rowOff>9525</xdr:rowOff>
    </xdr:from>
    <xdr:to>
      <xdr:col>12</xdr:col>
      <xdr:colOff>0</xdr:colOff>
      <xdr:row>272</xdr:row>
      <xdr:rowOff>0</xdr:rowOff>
    </xdr:to>
    <xdr:pic>
      <xdr:nvPicPr>
        <xdr:cNvPr id="667" name="Имя " descr="Descr 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272</xdr:row>
      <xdr:rowOff>9525</xdr:rowOff>
    </xdr:from>
    <xdr:to>
      <xdr:col>11</xdr:col>
      <xdr:colOff>0</xdr:colOff>
      <xdr:row>273</xdr:row>
      <xdr:rowOff>0</xdr:rowOff>
    </xdr:to>
    <xdr:pic>
      <xdr:nvPicPr>
        <xdr:cNvPr id="668" name="Имя " descr="Descr 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272</xdr:row>
      <xdr:rowOff>9525</xdr:rowOff>
    </xdr:from>
    <xdr:to>
      <xdr:col>12</xdr:col>
      <xdr:colOff>0</xdr:colOff>
      <xdr:row>273</xdr:row>
      <xdr:rowOff>0</xdr:rowOff>
    </xdr:to>
    <xdr:pic>
      <xdr:nvPicPr>
        <xdr:cNvPr id="669" name="Имя " descr="Descr 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273</xdr:row>
      <xdr:rowOff>9525</xdr:rowOff>
    </xdr:from>
    <xdr:to>
      <xdr:col>11</xdr:col>
      <xdr:colOff>0</xdr:colOff>
      <xdr:row>274</xdr:row>
      <xdr:rowOff>0</xdr:rowOff>
    </xdr:to>
    <xdr:pic>
      <xdr:nvPicPr>
        <xdr:cNvPr id="670" name="Имя " descr="Descr 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273</xdr:row>
      <xdr:rowOff>9525</xdr:rowOff>
    </xdr:from>
    <xdr:to>
      <xdr:col>12</xdr:col>
      <xdr:colOff>0</xdr:colOff>
      <xdr:row>274</xdr:row>
      <xdr:rowOff>0</xdr:rowOff>
    </xdr:to>
    <xdr:pic>
      <xdr:nvPicPr>
        <xdr:cNvPr id="671" name="Имя " descr="Descr 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274</xdr:row>
      <xdr:rowOff>9525</xdr:rowOff>
    </xdr:from>
    <xdr:to>
      <xdr:col>11</xdr:col>
      <xdr:colOff>0</xdr:colOff>
      <xdr:row>275</xdr:row>
      <xdr:rowOff>0</xdr:rowOff>
    </xdr:to>
    <xdr:pic>
      <xdr:nvPicPr>
        <xdr:cNvPr id="672" name="Имя " descr="Descr 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274</xdr:row>
      <xdr:rowOff>9525</xdr:rowOff>
    </xdr:from>
    <xdr:to>
      <xdr:col>12</xdr:col>
      <xdr:colOff>0</xdr:colOff>
      <xdr:row>275</xdr:row>
      <xdr:rowOff>0</xdr:rowOff>
    </xdr:to>
    <xdr:pic>
      <xdr:nvPicPr>
        <xdr:cNvPr id="673" name="Имя " descr="Descr 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275</xdr:row>
      <xdr:rowOff>9525</xdr:rowOff>
    </xdr:from>
    <xdr:to>
      <xdr:col>11</xdr:col>
      <xdr:colOff>0</xdr:colOff>
      <xdr:row>276</xdr:row>
      <xdr:rowOff>0</xdr:rowOff>
    </xdr:to>
    <xdr:pic>
      <xdr:nvPicPr>
        <xdr:cNvPr id="674" name="Имя " descr="Descr 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275</xdr:row>
      <xdr:rowOff>9525</xdr:rowOff>
    </xdr:from>
    <xdr:to>
      <xdr:col>12</xdr:col>
      <xdr:colOff>0</xdr:colOff>
      <xdr:row>276</xdr:row>
      <xdr:rowOff>0</xdr:rowOff>
    </xdr:to>
    <xdr:pic>
      <xdr:nvPicPr>
        <xdr:cNvPr id="675" name="Имя " descr="Descr 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276</xdr:row>
      <xdr:rowOff>9525</xdr:rowOff>
    </xdr:from>
    <xdr:to>
      <xdr:col>11</xdr:col>
      <xdr:colOff>0</xdr:colOff>
      <xdr:row>277</xdr:row>
      <xdr:rowOff>0</xdr:rowOff>
    </xdr:to>
    <xdr:pic>
      <xdr:nvPicPr>
        <xdr:cNvPr id="676" name="Имя " descr="Descr 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276</xdr:row>
      <xdr:rowOff>9525</xdr:rowOff>
    </xdr:from>
    <xdr:to>
      <xdr:col>12</xdr:col>
      <xdr:colOff>0</xdr:colOff>
      <xdr:row>277</xdr:row>
      <xdr:rowOff>0</xdr:rowOff>
    </xdr:to>
    <xdr:pic>
      <xdr:nvPicPr>
        <xdr:cNvPr id="677" name="Имя " descr="Descr 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277</xdr:row>
      <xdr:rowOff>9525</xdr:rowOff>
    </xdr:from>
    <xdr:to>
      <xdr:col>11</xdr:col>
      <xdr:colOff>0</xdr:colOff>
      <xdr:row>278</xdr:row>
      <xdr:rowOff>0</xdr:rowOff>
    </xdr:to>
    <xdr:pic>
      <xdr:nvPicPr>
        <xdr:cNvPr id="678" name="Имя " descr="Descr 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277</xdr:row>
      <xdr:rowOff>9525</xdr:rowOff>
    </xdr:from>
    <xdr:to>
      <xdr:col>12</xdr:col>
      <xdr:colOff>0</xdr:colOff>
      <xdr:row>278</xdr:row>
      <xdr:rowOff>0</xdr:rowOff>
    </xdr:to>
    <xdr:pic>
      <xdr:nvPicPr>
        <xdr:cNvPr id="679" name="Имя " descr="Descr 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278</xdr:row>
      <xdr:rowOff>9525</xdr:rowOff>
    </xdr:from>
    <xdr:to>
      <xdr:col>11</xdr:col>
      <xdr:colOff>0</xdr:colOff>
      <xdr:row>279</xdr:row>
      <xdr:rowOff>0</xdr:rowOff>
    </xdr:to>
    <xdr:pic>
      <xdr:nvPicPr>
        <xdr:cNvPr id="680" name="Имя " descr="Descr 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278</xdr:row>
      <xdr:rowOff>9525</xdr:rowOff>
    </xdr:from>
    <xdr:to>
      <xdr:col>12</xdr:col>
      <xdr:colOff>0</xdr:colOff>
      <xdr:row>279</xdr:row>
      <xdr:rowOff>0</xdr:rowOff>
    </xdr:to>
    <xdr:pic>
      <xdr:nvPicPr>
        <xdr:cNvPr id="681" name="Имя " descr="Descr 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279</xdr:row>
      <xdr:rowOff>9525</xdr:rowOff>
    </xdr:from>
    <xdr:to>
      <xdr:col>11</xdr:col>
      <xdr:colOff>0</xdr:colOff>
      <xdr:row>280</xdr:row>
      <xdr:rowOff>0</xdr:rowOff>
    </xdr:to>
    <xdr:pic>
      <xdr:nvPicPr>
        <xdr:cNvPr id="682" name="Имя " descr="Descr 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279</xdr:row>
      <xdr:rowOff>9525</xdr:rowOff>
    </xdr:from>
    <xdr:to>
      <xdr:col>12</xdr:col>
      <xdr:colOff>0</xdr:colOff>
      <xdr:row>280</xdr:row>
      <xdr:rowOff>0</xdr:rowOff>
    </xdr:to>
    <xdr:pic>
      <xdr:nvPicPr>
        <xdr:cNvPr id="683" name="Имя " descr="Descr 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280</xdr:row>
      <xdr:rowOff>9525</xdr:rowOff>
    </xdr:from>
    <xdr:to>
      <xdr:col>11</xdr:col>
      <xdr:colOff>0</xdr:colOff>
      <xdr:row>281</xdr:row>
      <xdr:rowOff>0</xdr:rowOff>
    </xdr:to>
    <xdr:pic>
      <xdr:nvPicPr>
        <xdr:cNvPr id="684" name="Имя " descr="Descr 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280</xdr:row>
      <xdr:rowOff>9525</xdr:rowOff>
    </xdr:from>
    <xdr:to>
      <xdr:col>12</xdr:col>
      <xdr:colOff>0</xdr:colOff>
      <xdr:row>281</xdr:row>
      <xdr:rowOff>0</xdr:rowOff>
    </xdr:to>
    <xdr:pic>
      <xdr:nvPicPr>
        <xdr:cNvPr id="685" name="Имя " descr="Descr 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281</xdr:row>
      <xdr:rowOff>9525</xdr:rowOff>
    </xdr:from>
    <xdr:to>
      <xdr:col>11</xdr:col>
      <xdr:colOff>0</xdr:colOff>
      <xdr:row>282</xdr:row>
      <xdr:rowOff>0</xdr:rowOff>
    </xdr:to>
    <xdr:pic>
      <xdr:nvPicPr>
        <xdr:cNvPr id="686" name="Имя " descr="Descr 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281</xdr:row>
      <xdr:rowOff>9525</xdr:rowOff>
    </xdr:from>
    <xdr:to>
      <xdr:col>12</xdr:col>
      <xdr:colOff>0</xdr:colOff>
      <xdr:row>282</xdr:row>
      <xdr:rowOff>0</xdr:rowOff>
    </xdr:to>
    <xdr:pic>
      <xdr:nvPicPr>
        <xdr:cNvPr id="687" name="Имя " descr="Descr 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282</xdr:row>
      <xdr:rowOff>9525</xdr:rowOff>
    </xdr:from>
    <xdr:to>
      <xdr:col>11</xdr:col>
      <xdr:colOff>0</xdr:colOff>
      <xdr:row>283</xdr:row>
      <xdr:rowOff>0</xdr:rowOff>
    </xdr:to>
    <xdr:pic>
      <xdr:nvPicPr>
        <xdr:cNvPr id="688" name="Имя " descr="Descr 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282</xdr:row>
      <xdr:rowOff>9525</xdr:rowOff>
    </xdr:from>
    <xdr:to>
      <xdr:col>12</xdr:col>
      <xdr:colOff>0</xdr:colOff>
      <xdr:row>283</xdr:row>
      <xdr:rowOff>0</xdr:rowOff>
    </xdr:to>
    <xdr:pic>
      <xdr:nvPicPr>
        <xdr:cNvPr id="689" name="Имя " descr="Descr 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283</xdr:row>
      <xdr:rowOff>9525</xdr:rowOff>
    </xdr:from>
    <xdr:to>
      <xdr:col>11</xdr:col>
      <xdr:colOff>0</xdr:colOff>
      <xdr:row>284</xdr:row>
      <xdr:rowOff>0</xdr:rowOff>
    </xdr:to>
    <xdr:pic>
      <xdr:nvPicPr>
        <xdr:cNvPr id="690" name="Имя " descr="Descr 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283</xdr:row>
      <xdr:rowOff>9525</xdr:rowOff>
    </xdr:from>
    <xdr:to>
      <xdr:col>12</xdr:col>
      <xdr:colOff>0</xdr:colOff>
      <xdr:row>284</xdr:row>
      <xdr:rowOff>0</xdr:rowOff>
    </xdr:to>
    <xdr:pic>
      <xdr:nvPicPr>
        <xdr:cNvPr id="691" name="Имя " descr="Descr 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284</xdr:row>
      <xdr:rowOff>9525</xdr:rowOff>
    </xdr:from>
    <xdr:to>
      <xdr:col>11</xdr:col>
      <xdr:colOff>0</xdr:colOff>
      <xdr:row>285</xdr:row>
      <xdr:rowOff>0</xdr:rowOff>
    </xdr:to>
    <xdr:pic>
      <xdr:nvPicPr>
        <xdr:cNvPr id="692" name="Имя " descr="Descr 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284</xdr:row>
      <xdr:rowOff>9525</xdr:rowOff>
    </xdr:from>
    <xdr:to>
      <xdr:col>12</xdr:col>
      <xdr:colOff>0</xdr:colOff>
      <xdr:row>285</xdr:row>
      <xdr:rowOff>0</xdr:rowOff>
    </xdr:to>
    <xdr:pic>
      <xdr:nvPicPr>
        <xdr:cNvPr id="693" name="Имя " descr="Descr 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285</xdr:row>
      <xdr:rowOff>9525</xdr:rowOff>
    </xdr:from>
    <xdr:to>
      <xdr:col>11</xdr:col>
      <xdr:colOff>0</xdr:colOff>
      <xdr:row>286</xdr:row>
      <xdr:rowOff>0</xdr:rowOff>
    </xdr:to>
    <xdr:pic>
      <xdr:nvPicPr>
        <xdr:cNvPr id="694" name="Имя " descr="Descr 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285</xdr:row>
      <xdr:rowOff>9525</xdr:rowOff>
    </xdr:from>
    <xdr:to>
      <xdr:col>12</xdr:col>
      <xdr:colOff>0</xdr:colOff>
      <xdr:row>286</xdr:row>
      <xdr:rowOff>0</xdr:rowOff>
    </xdr:to>
    <xdr:pic>
      <xdr:nvPicPr>
        <xdr:cNvPr id="695" name="Имя " descr="Descr 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286</xdr:row>
      <xdr:rowOff>9525</xdr:rowOff>
    </xdr:from>
    <xdr:to>
      <xdr:col>11</xdr:col>
      <xdr:colOff>0</xdr:colOff>
      <xdr:row>287</xdr:row>
      <xdr:rowOff>0</xdr:rowOff>
    </xdr:to>
    <xdr:pic>
      <xdr:nvPicPr>
        <xdr:cNvPr id="696" name="Имя " descr="Descr 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286</xdr:row>
      <xdr:rowOff>9525</xdr:rowOff>
    </xdr:from>
    <xdr:to>
      <xdr:col>12</xdr:col>
      <xdr:colOff>0</xdr:colOff>
      <xdr:row>287</xdr:row>
      <xdr:rowOff>0</xdr:rowOff>
    </xdr:to>
    <xdr:pic>
      <xdr:nvPicPr>
        <xdr:cNvPr id="697" name="Имя " descr="Descr 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287</xdr:row>
      <xdr:rowOff>9525</xdr:rowOff>
    </xdr:from>
    <xdr:to>
      <xdr:col>11</xdr:col>
      <xdr:colOff>0</xdr:colOff>
      <xdr:row>288</xdr:row>
      <xdr:rowOff>0</xdr:rowOff>
    </xdr:to>
    <xdr:pic>
      <xdr:nvPicPr>
        <xdr:cNvPr id="698" name="Имя " descr="Descr 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287</xdr:row>
      <xdr:rowOff>9525</xdr:rowOff>
    </xdr:from>
    <xdr:to>
      <xdr:col>12</xdr:col>
      <xdr:colOff>0</xdr:colOff>
      <xdr:row>288</xdr:row>
      <xdr:rowOff>0</xdr:rowOff>
    </xdr:to>
    <xdr:pic>
      <xdr:nvPicPr>
        <xdr:cNvPr id="699" name="Имя " descr="Descr 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288</xdr:row>
      <xdr:rowOff>9525</xdr:rowOff>
    </xdr:from>
    <xdr:to>
      <xdr:col>11</xdr:col>
      <xdr:colOff>0</xdr:colOff>
      <xdr:row>289</xdr:row>
      <xdr:rowOff>0</xdr:rowOff>
    </xdr:to>
    <xdr:pic>
      <xdr:nvPicPr>
        <xdr:cNvPr id="700" name="Имя " descr="Descr 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288</xdr:row>
      <xdr:rowOff>9525</xdr:rowOff>
    </xdr:from>
    <xdr:to>
      <xdr:col>12</xdr:col>
      <xdr:colOff>0</xdr:colOff>
      <xdr:row>289</xdr:row>
      <xdr:rowOff>0</xdr:rowOff>
    </xdr:to>
    <xdr:pic>
      <xdr:nvPicPr>
        <xdr:cNvPr id="701" name="Имя " descr="Descr 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289</xdr:row>
      <xdr:rowOff>9525</xdr:rowOff>
    </xdr:from>
    <xdr:to>
      <xdr:col>11</xdr:col>
      <xdr:colOff>0</xdr:colOff>
      <xdr:row>290</xdr:row>
      <xdr:rowOff>0</xdr:rowOff>
    </xdr:to>
    <xdr:pic>
      <xdr:nvPicPr>
        <xdr:cNvPr id="702" name="Имя " descr="Descr 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289</xdr:row>
      <xdr:rowOff>9525</xdr:rowOff>
    </xdr:from>
    <xdr:to>
      <xdr:col>12</xdr:col>
      <xdr:colOff>0</xdr:colOff>
      <xdr:row>290</xdr:row>
      <xdr:rowOff>0</xdr:rowOff>
    </xdr:to>
    <xdr:pic>
      <xdr:nvPicPr>
        <xdr:cNvPr id="703" name="Имя " descr="Descr 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290</xdr:row>
      <xdr:rowOff>9525</xdr:rowOff>
    </xdr:from>
    <xdr:to>
      <xdr:col>11</xdr:col>
      <xdr:colOff>0</xdr:colOff>
      <xdr:row>291</xdr:row>
      <xdr:rowOff>0</xdr:rowOff>
    </xdr:to>
    <xdr:pic>
      <xdr:nvPicPr>
        <xdr:cNvPr id="704" name="Имя " descr="Descr 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290</xdr:row>
      <xdr:rowOff>9525</xdr:rowOff>
    </xdr:from>
    <xdr:to>
      <xdr:col>12</xdr:col>
      <xdr:colOff>0</xdr:colOff>
      <xdr:row>291</xdr:row>
      <xdr:rowOff>0</xdr:rowOff>
    </xdr:to>
    <xdr:pic>
      <xdr:nvPicPr>
        <xdr:cNvPr id="705" name="Имя " descr="Descr 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291</xdr:row>
      <xdr:rowOff>9525</xdr:rowOff>
    </xdr:from>
    <xdr:to>
      <xdr:col>11</xdr:col>
      <xdr:colOff>0</xdr:colOff>
      <xdr:row>292</xdr:row>
      <xdr:rowOff>0</xdr:rowOff>
    </xdr:to>
    <xdr:pic>
      <xdr:nvPicPr>
        <xdr:cNvPr id="706" name="Имя " descr="Descr 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291</xdr:row>
      <xdr:rowOff>9525</xdr:rowOff>
    </xdr:from>
    <xdr:to>
      <xdr:col>12</xdr:col>
      <xdr:colOff>0</xdr:colOff>
      <xdr:row>292</xdr:row>
      <xdr:rowOff>0</xdr:rowOff>
    </xdr:to>
    <xdr:pic>
      <xdr:nvPicPr>
        <xdr:cNvPr id="707" name="Имя " descr="Descr 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292</xdr:row>
      <xdr:rowOff>9525</xdr:rowOff>
    </xdr:from>
    <xdr:to>
      <xdr:col>11</xdr:col>
      <xdr:colOff>0</xdr:colOff>
      <xdr:row>293</xdr:row>
      <xdr:rowOff>0</xdr:rowOff>
    </xdr:to>
    <xdr:pic>
      <xdr:nvPicPr>
        <xdr:cNvPr id="708" name="Имя " descr="Descr 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292</xdr:row>
      <xdr:rowOff>9525</xdr:rowOff>
    </xdr:from>
    <xdr:to>
      <xdr:col>12</xdr:col>
      <xdr:colOff>0</xdr:colOff>
      <xdr:row>293</xdr:row>
      <xdr:rowOff>0</xdr:rowOff>
    </xdr:to>
    <xdr:pic>
      <xdr:nvPicPr>
        <xdr:cNvPr id="709" name="Имя " descr="Descr 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293</xdr:row>
      <xdr:rowOff>9525</xdr:rowOff>
    </xdr:from>
    <xdr:to>
      <xdr:col>11</xdr:col>
      <xdr:colOff>0</xdr:colOff>
      <xdr:row>294</xdr:row>
      <xdr:rowOff>0</xdr:rowOff>
    </xdr:to>
    <xdr:pic>
      <xdr:nvPicPr>
        <xdr:cNvPr id="710" name="Имя " descr="Descr 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293</xdr:row>
      <xdr:rowOff>9525</xdr:rowOff>
    </xdr:from>
    <xdr:to>
      <xdr:col>12</xdr:col>
      <xdr:colOff>0</xdr:colOff>
      <xdr:row>294</xdr:row>
      <xdr:rowOff>0</xdr:rowOff>
    </xdr:to>
    <xdr:pic>
      <xdr:nvPicPr>
        <xdr:cNvPr id="711" name="Имя " descr="Descr 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294</xdr:row>
      <xdr:rowOff>9525</xdr:rowOff>
    </xdr:from>
    <xdr:to>
      <xdr:col>11</xdr:col>
      <xdr:colOff>0</xdr:colOff>
      <xdr:row>295</xdr:row>
      <xdr:rowOff>0</xdr:rowOff>
    </xdr:to>
    <xdr:pic>
      <xdr:nvPicPr>
        <xdr:cNvPr id="712" name="Имя " descr="Descr 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294</xdr:row>
      <xdr:rowOff>9525</xdr:rowOff>
    </xdr:from>
    <xdr:to>
      <xdr:col>12</xdr:col>
      <xdr:colOff>0</xdr:colOff>
      <xdr:row>295</xdr:row>
      <xdr:rowOff>0</xdr:rowOff>
    </xdr:to>
    <xdr:pic>
      <xdr:nvPicPr>
        <xdr:cNvPr id="713" name="Имя " descr="Descr 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295</xdr:row>
      <xdr:rowOff>9525</xdr:rowOff>
    </xdr:from>
    <xdr:to>
      <xdr:col>11</xdr:col>
      <xdr:colOff>0</xdr:colOff>
      <xdr:row>296</xdr:row>
      <xdr:rowOff>0</xdr:rowOff>
    </xdr:to>
    <xdr:pic>
      <xdr:nvPicPr>
        <xdr:cNvPr id="714" name="Имя " descr="Descr 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295</xdr:row>
      <xdr:rowOff>9525</xdr:rowOff>
    </xdr:from>
    <xdr:to>
      <xdr:col>12</xdr:col>
      <xdr:colOff>0</xdr:colOff>
      <xdr:row>296</xdr:row>
      <xdr:rowOff>0</xdr:rowOff>
    </xdr:to>
    <xdr:pic>
      <xdr:nvPicPr>
        <xdr:cNvPr id="715" name="Имя " descr="Descr 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296</xdr:row>
      <xdr:rowOff>9525</xdr:rowOff>
    </xdr:from>
    <xdr:to>
      <xdr:col>11</xdr:col>
      <xdr:colOff>0</xdr:colOff>
      <xdr:row>297</xdr:row>
      <xdr:rowOff>0</xdr:rowOff>
    </xdr:to>
    <xdr:pic>
      <xdr:nvPicPr>
        <xdr:cNvPr id="716" name="Имя " descr="Descr 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296</xdr:row>
      <xdr:rowOff>9525</xdr:rowOff>
    </xdr:from>
    <xdr:to>
      <xdr:col>12</xdr:col>
      <xdr:colOff>0</xdr:colOff>
      <xdr:row>297</xdr:row>
      <xdr:rowOff>0</xdr:rowOff>
    </xdr:to>
    <xdr:pic>
      <xdr:nvPicPr>
        <xdr:cNvPr id="717" name="Имя " descr="Descr 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297</xdr:row>
      <xdr:rowOff>9525</xdr:rowOff>
    </xdr:from>
    <xdr:to>
      <xdr:col>11</xdr:col>
      <xdr:colOff>0</xdr:colOff>
      <xdr:row>298</xdr:row>
      <xdr:rowOff>0</xdr:rowOff>
    </xdr:to>
    <xdr:pic>
      <xdr:nvPicPr>
        <xdr:cNvPr id="718" name="Имя " descr="Descr 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297</xdr:row>
      <xdr:rowOff>9525</xdr:rowOff>
    </xdr:from>
    <xdr:to>
      <xdr:col>12</xdr:col>
      <xdr:colOff>0</xdr:colOff>
      <xdr:row>298</xdr:row>
      <xdr:rowOff>0</xdr:rowOff>
    </xdr:to>
    <xdr:pic>
      <xdr:nvPicPr>
        <xdr:cNvPr id="719" name="Имя " descr="Descr 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298</xdr:row>
      <xdr:rowOff>9525</xdr:rowOff>
    </xdr:from>
    <xdr:to>
      <xdr:col>11</xdr:col>
      <xdr:colOff>0</xdr:colOff>
      <xdr:row>299</xdr:row>
      <xdr:rowOff>0</xdr:rowOff>
    </xdr:to>
    <xdr:pic>
      <xdr:nvPicPr>
        <xdr:cNvPr id="720" name="Имя " descr="Descr 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298</xdr:row>
      <xdr:rowOff>9525</xdr:rowOff>
    </xdr:from>
    <xdr:to>
      <xdr:col>12</xdr:col>
      <xdr:colOff>0</xdr:colOff>
      <xdr:row>299</xdr:row>
      <xdr:rowOff>0</xdr:rowOff>
    </xdr:to>
    <xdr:pic>
      <xdr:nvPicPr>
        <xdr:cNvPr id="721" name="Имя " descr="Descr 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299</xdr:row>
      <xdr:rowOff>9525</xdr:rowOff>
    </xdr:from>
    <xdr:to>
      <xdr:col>11</xdr:col>
      <xdr:colOff>0</xdr:colOff>
      <xdr:row>300</xdr:row>
      <xdr:rowOff>0</xdr:rowOff>
    </xdr:to>
    <xdr:pic>
      <xdr:nvPicPr>
        <xdr:cNvPr id="722" name="Имя " descr="Descr 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299</xdr:row>
      <xdr:rowOff>9525</xdr:rowOff>
    </xdr:from>
    <xdr:to>
      <xdr:col>12</xdr:col>
      <xdr:colOff>0</xdr:colOff>
      <xdr:row>300</xdr:row>
      <xdr:rowOff>0</xdr:rowOff>
    </xdr:to>
    <xdr:pic>
      <xdr:nvPicPr>
        <xdr:cNvPr id="723" name="Имя " descr="Descr 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300</xdr:row>
      <xdr:rowOff>9525</xdr:rowOff>
    </xdr:from>
    <xdr:to>
      <xdr:col>11</xdr:col>
      <xdr:colOff>0</xdr:colOff>
      <xdr:row>301</xdr:row>
      <xdr:rowOff>0</xdr:rowOff>
    </xdr:to>
    <xdr:pic>
      <xdr:nvPicPr>
        <xdr:cNvPr id="724" name="Имя " descr="Descr 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300</xdr:row>
      <xdr:rowOff>9525</xdr:rowOff>
    </xdr:from>
    <xdr:to>
      <xdr:col>12</xdr:col>
      <xdr:colOff>0</xdr:colOff>
      <xdr:row>301</xdr:row>
      <xdr:rowOff>0</xdr:rowOff>
    </xdr:to>
    <xdr:pic>
      <xdr:nvPicPr>
        <xdr:cNvPr id="725" name="Имя " descr="Descr 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301</xdr:row>
      <xdr:rowOff>9525</xdr:rowOff>
    </xdr:from>
    <xdr:to>
      <xdr:col>11</xdr:col>
      <xdr:colOff>0</xdr:colOff>
      <xdr:row>302</xdr:row>
      <xdr:rowOff>0</xdr:rowOff>
    </xdr:to>
    <xdr:pic>
      <xdr:nvPicPr>
        <xdr:cNvPr id="726" name="Имя " descr="Descr 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301</xdr:row>
      <xdr:rowOff>9525</xdr:rowOff>
    </xdr:from>
    <xdr:to>
      <xdr:col>12</xdr:col>
      <xdr:colOff>0</xdr:colOff>
      <xdr:row>302</xdr:row>
      <xdr:rowOff>0</xdr:rowOff>
    </xdr:to>
    <xdr:pic>
      <xdr:nvPicPr>
        <xdr:cNvPr id="727" name="Имя " descr="Descr 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302</xdr:row>
      <xdr:rowOff>9525</xdr:rowOff>
    </xdr:from>
    <xdr:to>
      <xdr:col>11</xdr:col>
      <xdr:colOff>0</xdr:colOff>
      <xdr:row>303</xdr:row>
      <xdr:rowOff>0</xdr:rowOff>
    </xdr:to>
    <xdr:pic>
      <xdr:nvPicPr>
        <xdr:cNvPr id="728" name="Имя " descr="Descr 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302</xdr:row>
      <xdr:rowOff>9525</xdr:rowOff>
    </xdr:from>
    <xdr:to>
      <xdr:col>12</xdr:col>
      <xdr:colOff>0</xdr:colOff>
      <xdr:row>303</xdr:row>
      <xdr:rowOff>0</xdr:rowOff>
    </xdr:to>
    <xdr:pic>
      <xdr:nvPicPr>
        <xdr:cNvPr id="729" name="Имя " descr="Descr 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303</xdr:row>
      <xdr:rowOff>9525</xdr:rowOff>
    </xdr:from>
    <xdr:to>
      <xdr:col>11</xdr:col>
      <xdr:colOff>0</xdr:colOff>
      <xdr:row>304</xdr:row>
      <xdr:rowOff>0</xdr:rowOff>
    </xdr:to>
    <xdr:pic>
      <xdr:nvPicPr>
        <xdr:cNvPr id="730" name="Имя " descr="Descr 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303</xdr:row>
      <xdr:rowOff>9525</xdr:rowOff>
    </xdr:from>
    <xdr:to>
      <xdr:col>12</xdr:col>
      <xdr:colOff>0</xdr:colOff>
      <xdr:row>304</xdr:row>
      <xdr:rowOff>0</xdr:rowOff>
    </xdr:to>
    <xdr:pic>
      <xdr:nvPicPr>
        <xdr:cNvPr id="731" name="Имя " descr="Descr 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304</xdr:row>
      <xdr:rowOff>9525</xdr:rowOff>
    </xdr:from>
    <xdr:to>
      <xdr:col>11</xdr:col>
      <xdr:colOff>0</xdr:colOff>
      <xdr:row>305</xdr:row>
      <xdr:rowOff>0</xdr:rowOff>
    </xdr:to>
    <xdr:pic>
      <xdr:nvPicPr>
        <xdr:cNvPr id="732" name="Имя " descr="Descr 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304</xdr:row>
      <xdr:rowOff>9525</xdr:rowOff>
    </xdr:from>
    <xdr:to>
      <xdr:col>12</xdr:col>
      <xdr:colOff>0</xdr:colOff>
      <xdr:row>305</xdr:row>
      <xdr:rowOff>0</xdr:rowOff>
    </xdr:to>
    <xdr:pic>
      <xdr:nvPicPr>
        <xdr:cNvPr id="733" name="Имя " descr="Descr 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305</xdr:row>
      <xdr:rowOff>9525</xdr:rowOff>
    </xdr:from>
    <xdr:to>
      <xdr:col>11</xdr:col>
      <xdr:colOff>0</xdr:colOff>
      <xdr:row>306</xdr:row>
      <xdr:rowOff>0</xdr:rowOff>
    </xdr:to>
    <xdr:pic>
      <xdr:nvPicPr>
        <xdr:cNvPr id="734" name="Имя " descr="Descr 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305</xdr:row>
      <xdr:rowOff>9525</xdr:rowOff>
    </xdr:from>
    <xdr:to>
      <xdr:col>12</xdr:col>
      <xdr:colOff>0</xdr:colOff>
      <xdr:row>306</xdr:row>
      <xdr:rowOff>0</xdr:rowOff>
    </xdr:to>
    <xdr:pic>
      <xdr:nvPicPr>
        <xdr:cNvPr id="735" name="Имя " descr="Descr 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306</xdr:row>
      <xdr:rowOff>9525</xdr:rowOff>
    </xdr:from>
    <xdr:to>
      <xdr:col>11</xdr:col>
      <xdr:colOff>0</xdr:colOff>
      <xdr:row>307</xdr:row>
      <xdr:rowOff>0</xdr:rowOff>
    </xdr:to>
    <xdr:pic>
      <xdr:nvPicPr>
        <xdr:cNvPr id="736" name="Имя " descr="Descr 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306</xdr:row>
      <xdr:rowOff>9525</xdr:rowOff>
    </xdr:from>
    <xdr:to>
      <xdr:col>12</xdr:col>
      <xdr:colOff>0</xdr:colOff>
      <xdr:row>307</xdr:row>
      <xdr:rowOff>0</xdr:rowOff>
    </xdr:to>
    <xdr:pic>
      <xdr:nvPicPr>
        <xdr:cNvPr id="737" name="Имя " descr="Descr 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307</xdr:row>
      <xdr:rowOff>9525</xdr:rowOff>
    </xdr:from>
    <xdr:to>
      <xdr:col>11</xdr:col>
      <xdr:colOff>0</xdr:colOff>
      <xdr:row>308</xdr:row>
      <xdr:rowOff>0</xdr:rowOff>
    </xdr:to>
    <xdr:pic>
      <xdr:nvPicPr>
        <xdr:cNvPr id="738" name="Имя " descr="Descr 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307</xdr:row>
      <xdr:rowOff>9525</xdr:rowOff>
    </xdr:from>
    <xdr:to>
      <xdr:col>12</xdr:col>
      <xdr:colOff>0</xdr:colOff>
      <xdr:row>308</xdr:row>
      <xdr:rowOff>0</xdr:rowOff>
    </xdr:to>
    <xdr:pic>
      <xdr:nvPicPr>
        <xdr:cNvPr id="739" name="Имя " descr="Descr 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308</xdr:row>
      <xdr:rowOff>9525</xdr:rowOff>
    </xdr:from>
    <xdr:to>
      <xdr:col>11</xdr:col>
      <xdr:colOff>0</xdr:colOff>
      <xdr:row>309</xdr:row>
      <xdr:rowOff>0</xdr:rowOff>
    </xdr:to>
    <xdr:pic>
      <xdr:nvPicPr>
        <xdr:cNvPr id="740" name="Имя " descr="Descr 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308</xdr:row>
      <xdr:rowOff>9525</xdr:rowOff>
    </xdr:from>
    <xdr:to>
      <xdr:col>12</xdr:col>
      <xdr:colOff>0</xdr:colOff>
      <xdr:row>309</xdr:row>
      <xdr:rowOff>0</xdr:rowOff>
    </xdr:to>
    <xdr:pic>
      <xdr:nvPicPr>
        <xdr:cNvPr id="741" name="Имя " descr="Descr 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309</xdr:row>
      <xdr:rowOff>9525</xdr:rowOff>
    </xdr:from>
    <xdr:to>
      <xdr:col>11</xdr:col>
      <xdr:colOff>0</xdr:colOff>
      <xdr:row>310</xdr:row>
      <xdr:rowOff>0</xdr:rowOff>
    </xdr:to>
    <xdr:pic>
      <xdr:nvPicPr>
        <xdr:cNvPr id="742" name="Имя " descr="Descr 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309</xdr:row>
      <xdr:rowOff>9525</xdr:rowOff>
    </xdr:from>
    <xdr:to>
      <xdr:col>12</xdr:col>
      <xdr:colOff>0</xdr:colOff>
      <xdr:row>310</xdr:row>
      <xdr:rowOff>0</xdr:rowOff>
    </xdr:to>
    <xdr:pic>
      <xdr:nvPicPr>
        <xdr:cNvPr id="743" name="Имя " descr="Descr 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310</xdr:row>
      <xdr:rowOff>9525</xdr:rowOff>
    </xdr:from>
    <xdr:to>
      <xdr:col>11</xdr:col>
      <xdr:colOff>0</xdr:colOff>
      <xdr:row>311</xdr:row>
      <xdr:rowOff>0</xdr:rowOff>
    </xdr:to>
    <xdr:pic>
      <xdr:nvPicPr>
        <xdr:cNvPr id="744" name="Имя " descr="Descr 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310</xdr:row>
      <xdr:rowOff>9525</xdr:rowOff>
    </xdr:from>
    <xdr:to>
      <xdr:col>12</xdr:col>
      <xdr:colOff>0</xdr:colOff>
      <xdr:row>311</xdr:row>
      <xdr:rowOff>0</xdr:rowOff>
    </xdr:to>
    <xdr:pic>
      <xdr:nvPicPr>
        <xdr:cNvPr id="745" name="Имя " descr="Descr 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311</xdr:row>
      <xdr:rowOff>9525</xdr:rowOff>
    </xdr:from>
    <xdr:to>
      <xdr:col>11</xdr:col>
      <xdr:colOff>0</xdr:colOff>
      <xdr:row>312</xdr:row>
      <xdr:rowOff>0</xdr:rowOff>
    </xdr:to>
    <xdr:pic>
      <xdr:nvPicPr>
        <xdr:cNvPr id="746" name="Имя " descr="Descr 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311</xdr:row>
      <xdr:rowOff>9525</xdr:rowOff>
    </xdr:from>
    <xdr:to>
      <xdr:col>12</xdr:col>
      <xdr:colOff>0</xdr:colOff>
      <xdr:row>312</xdr:row>
      <xdr:rowOff>0</xdr:rowOff>
    </xdr:to>
    <xdr:pic>
      <xdr:nvPicPr>
        <xdr:cNvPr id="747" name="Имя " descr="Descr 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312</xdr:row>
      <xdr:rowOff>9525</xdr:rowOff>
    </xdr:from>
    <xdr:to>
      <xdr:col>11</xdr:col>
      <xdr:colOff>0</xdr:colOff>
      <xdr:row>313</xdr:row>
      <xdr:rowOff>0</xdr:rowOff>
    </xdr:to>
    <xdr:pic>
      <xdr:nvPicPr>
        <xdr:cNvPr id="748" name="Имя " descr="Descr 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312</xdr:row>
      <xdr:rowOff>9525</xdr:rowOff>
    </xdr:from>
    <xdr:to>
      <xdr:col>12</xdr:col>
      <xdr:colOff>0</xdr:colOff>
      <xdr:row>313</xdr:row>
      <xdr:rowOff>0</xdr:rowOff>
    </xdr:to>
    <xdr:pic>
      <xdr:nvPicPr>
        <xdr:cNvPr id="749" name="Имя " descr="Descr 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313</xdr:row>
      <xdr:rowOff>9525</xdr:rowOff>
    </xdr:from>
    <xdr:to>
      <xdr:col>11</xdr:col>
      <xdr:colOff>0</xdr:colOff>
      <xdr:row>314</xdr:row>
      <xdr:rowOff>0</xdr:rowOff>
    </xdr:to>
    <xdr:pic>
      <xdr:nvPicPr>
        <xdr:cNvPr id="750" name="Имя " descr="Descr 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313</xdr:row>
      <xdr:rowOff>9525</xdr:rowOff>
    </xdr:from>
    <xdr:to>
      <xdr:col>12</xdr:col>
      <xdr:colOff>0</xdr:colOff>
      <xdr:row>314</xdr:row>
      <xdr:rowOff>0</xdr:rowOff>
    </xdr:to>
    <xdr:pic>
      <xdr:nvPicPr>
        <xdr:cNvPr id="751" name="Имя " descr="Descr 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314</xdr:row>
      <xdr:rowOff>9525</xdr:rowOff>
    </xdr:from>
    <xdr:to>
      <xdr:col>11</xdr:col>
      <xdr:colOff>0</xdr:colOff>
      <xdr:row>315</xdr:row>
      <xdr:rowOff>0</xdr:rowOff>
    </xdr:to>
    <xdr:pic>
      <xdr:nvPicPr>
        <xdr:cNvPr id="752" name="Имя " descr="Descr 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314</xdr:row>
      <xdr:rowOff>9525</xdr:rowOff>
    </xdr:from>
    <xdr:to>
      <xdr:col>12</xdr:col>
      <xdr:colOff>0</xdr:colOff>
      <xdr:row>315</xdr:row>
      <xdr:rowOff>0</xdr:rowOff>
    </xdr:to>
    <xdr:pic>
      <xdr:nvPicPr>
        <xdr:cNvPr id="753" name="Имя " descr="Descr 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315</xdr:row>
      <xdr:rowOff>9525</xdr:rowOff>
    </xdr:from>
    <xdr:to>
      <xdr:col>11</xdr:col>
      <xdr:colOff>0</xdr:colOff>
      <xdr:row>316</xdr:row>
      <xdr:rowOff>0</xdr:rowOff>
    </xdr:to>
    <xdr:pic>
      <xdr:nvPicPr>
        <xdr:cNvPr id="754" name="Имя " descr="Descr 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315</xdr:row>
      <xdr:rowOff>9525</xdr:rowOff>
    </xdr:from>
    <xdr:to>
      <xdr:col>12</xdr:col>
      <xdr:colOff>0</xdr:colOff>
      <xdr:row>316</xdr:row>
      <xdr:rowOff>0</xdr:rowOff>
    </xdr:to>
    <xdr:pic>
      <xdr:nvPicPr>
        <xdr:cNvPr id="755" name="Имя " descr="Descr 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316</xdr:row>
      <xdr:rowOff>9525</xdr:rowOff>
    </xdr:from>
    <xdr:to>
      <xdr:col>11</xdr:col>
      <xdr:colOff>0</xdr:colOff>
      <xdr:row>317</xdr:row>
      <xdr:rowOff>0</xdr:rowOff>
    </xdr:to>
    <xdr:pic>
      <xdr:nvPicPr>
        <xdr:cNvPr id="756" name="Имя " descr="Descr 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316</xdr:row>
      <xdr:rowOff>9525</xdr:rowOff>
    </xdr:from>
    <xdr:to>
      <xdr:col>12</xdr:col>
      <xdr:colOff>0</xdr:colOff>
      <xdr:row>317</xdr:row>
      <xdr:rowOff>0</xdr:rowOff>
    </xdr:to>
    <xdr:pic>
      <xdr:nvPicPr>
        <xdr:cNvPr id="757" name="Имя " descr="Descr 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317</xdr:row>
      <xdr:rowOff>9525</xdr:rowOff>
    </xdr:from>
    <xdr:to>
      <xdr:col>11</xdr:col>
      <xdr:colOff>0</xdr:colOff>
      <xdr:row>318</xdr:row>
      <xdr:rowOff>0</xdr:rowOff>
    </xdr:to>
    <xdr:pic>
      <xdr:nvPicPr>
        <xdr:cNvPr id="758" name="Имя " descr="Descr 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317</xdr:row>
      <xdr:rowOff>9525</xdr:rowOff>
    </xdr:from>
    <xdr:to>
      <xdr:col>12</xdr:col>
      <xdr:colOff>0</xdr:colOff>
      <xdr:row>318</xdr:row>
      <xdr:rowOff>0</xdr:rowOff>
    </xdr:to>
    <xdr:pic>
      <xdr:nvPicPr>
        <xdr:cNvPr id="759" name="Имя " descr="Descr 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318</xdr:row>
      <xdr:rowOff>9525</xdr:rowOff>
    </xdr:from>
    <xdr:to>
      <xdr:col>11</xdr:col>
      <xdr:colOff>0</xdr:colOff>
      <xdr:row>319</xdr:row>
      <xdr:rowOff>0</xdr:rowOff>
    </xdr:to>
    <xdr:pic>
      <xdr:nvPicPr>
        <xdr:cNvPr id="760" name="Имя " descr="Descr 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318</xdr:row>
      <xdr:rowOff>9525</xdr:rowOff>
    </xdr:from>
    <xdr:to>
      <xdr:col>12</xdr:col>
      <xdr:colOff>0</xdr:colOff>
      <xdr:row>319</xdr:row>
      <xdr:rowOff>0</xdr:rowOff>
    </xdr:to>
    <xdr:pic>
      <xdr:nvPicPr>
        <xdr:cNvPr id="761" name="Имя " descr="Descr 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319</xdr:row>
      <xdr:rowOff>9525</xdr:rowOff>
    </xdr:from>
    <xdr:to>
      <xdr:col>11</xdr:col>
      <xdr:colOff>0</xdr:colOff>
      <xdr:row>320</xdr:row>
      <xdr:rowOff>0</xdr:rowOff>
    </xdr:to>
    <xdr:pic>
      <xdr:nvPicPr>
        <xdr:cNvPr id="762" name="Имя " descr="Descr 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319</xdr:row>
      <xdr:rowOff>9525</xdr:rowOff>
    </xdr:from>
    <xdr:to>
      <xdr:col>12</xdr:col>
      <xdr:colOff>0</xdr:colOff>
      <xdr:row>320</xdr:row>
      <xdr:rowOff>0</xdr:rowOff>
    </xdr:to>
    <xdr:pic>
      <xdr:nvPicPr>
        <xdr:cNvPr id="763" name="Имя " descr="Descr 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320</xdr:row>
      <xdr:rowOff>9525</xdr:rowOff>
    </xdr:from>
    <xdr:to>
      <xdr:col>11</xdr:col>
      <xdr:colOff>0</xdr:colOff>
      <xdr:row>321</xdr:row>
      <xdr:rowOff>0</xdr:rowOff>
    </xdr:to>
    <xdr:pic>
      <xdr:nvPicPr>
        <xdr:cNvPr id="764" name="Имя " descr="Descr 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320</xdr:row>
      <xdr:rowOff>9525</xdr:rowOff>
    </xdr:from>
    <xdr:to>
      <xdr:col>12</xdr:col>
      <xdr:colOff>0</xdr:colOff>
      <xdr:row>321</xdr:row>
      <xdr:rowOff>0</xdr:rowOff>
    </xdr:to>
    <xdr:pic>
      <xdr:nvPicPr>
        <xdr:cNvPr id="765" name="Имя " descr="Descr 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321</xdr:row>
      <xdr:rowOff>9525</xdr:rowOff>
    </xdr:from>
    <xdr:to>
      <xdr:col>11</xdr:col>
      <xdr:colOff>0</xdr:colOff>
      <xdr:row>322</xdr:row>
      <xdr:rowOff>0</xdr:rowOff>
    </xdr:to>
    <xdr:pic>
      <xdr:nvPicPr>
        <xdr:cNvPr id="766" name="Имя " descr="Descr 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321</xdr:row>
      <xdr:rowOff>9525</xdr:rowOff>
    </xdr:from>
    <xdr:to>
      <xdr:col>12</xdr:col>
      <xdr:colOff>0</xdr:colOff>
      <xdr:row>322</xdr:row>
      <xdr:rowOff>0</xdr:rowOff>
    </xdr:to>
    <xdr:pic>
      <xdr:nvPicPr>
        <xdr:cNvPr id="767" name="Имя " descr="Descr 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322</xdr:row>
      <xdr:rowOff>9525</xdr:rowOff>
    </xdr:from>
    <xdr:to>
      <xdr:col>11</xdr:col>
      <xdr:colOff>0</xdr:colOff>
      <xdr:row>323</xdr:row>
      <xdr:rowOff>0</xdr:rowOff>
    </xdr:to>
    <xdr:pic>
      <xdr:nvPicPr>
        <xdr:cNvPr id="768" name="Имя " descr="Descr 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322</xdr:row>
      <xdr:rowOff>9525</xdr:rowOff>
    </xdr:from>
    <xdr:to>
      <xdr:col>12</xdr:col>
      <xdr:colOff>0</xdr:colOff>
      <xdr:row>323</xdr:row>
      <xdr:rowOff>0</xdr:rowOff>
    </xdr:to>
    <xdr:pic>
      <xdr:nvPicPr>
        <xdr:cNvPr id="769" name="Имя " descr="Descr 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323</xdr:row>
      <xdr:rowOff>9525</xdr:rowOff>
    </xdr:from>
    <xdr:to>
      <xdr:col>11</xdr:col>
      <xdr:colOff>0</xdr:colOff>
      <xdr:row>324</xdr:row>
      <xdr:rowOff>0</xdr:rowOff>
    </xdr:to>
    <xdr:pic>
      <xdr:nvPicPr>
        <xdr:cNvPr id="770" name="Имя " descr="Descr 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323</xdr:row>
      <xdr:rowOff>9525</xdr:rowOff>
    </xdr:from>
    <xdr:to>
      <xdr:col>12</xdr:col>
      <xdr:colOff>0</xdr:colOff>
      <xdr:row>324</xdr:row>
      <xdr:rowOff>0</xdr:rowOff>
    </xdr:to>
    <xdr:pic>
      <xdr:nvPicPr>
        <xdr:cNvPr id="771" name="Имя " descr="Descr 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324</xdr:row>
      <xdr:rowOff>9525</xdr:rowOff>
    </xdr:from>
    <xdr:to>
      <xdr:col>11</xdr:col>
      <xdr:colOff>0</xdr:colOff>
      <xdr:row>325</xdr:row>
      <xdr:rowOff>0</xdr:rowOff>
    </xdr:to>
    <xdr:pic>
      <xdr:nvPicPr>
        <xdr:cNvPr id="772" name="Имя " descr="Descr 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324</xdr:row>
      <xdr:rowOff>9525</xdr:rowOff>
    </xdr:from>
    <xdr:to>
      <xdr:col>12</xdr:col>
      <xdr:colOff>0</xdr:colOff>
      <xdr:row>325</xdr:row>
      <xdr:rowOff>0</xdr:rowOff>
    </xdr:to>
    <xdr:pic>
      <xdr:nvPicPr>
        <xdr:cNvPr id="773" name="Имя " descr="Descr 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325</xdr:row>
      <xdr:rowOff>9525</xdr:rowOff>
    </xdr:from>
    <xdr:to>
      <xdr:col>11</xdr:col>
      <xdr:colOff>0</xdr:colOff>
      <xdr:row>326</xdr:row>
      <xdr:rowOff>0</xdr:rowOff>
    </xdr:to>
    <xdr:pic>
      <xdr:nvPicPr>
        <xdr:cNvPr id="774" name="Имя " descr="Descr 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325</xdr:row>
      <xdr:rowOff>9525</xdr:rowOff>
    </xdr:from>
    <xdr:to>
      <xdr:col>12</xdr:col>
      <xdr:colOff>0</xdr:colOff>
      <xdr:row>326</xdr:row>
      <xdr:rowOff>0</xdr:rowOff>
    </xdr:to>
    <xdr:pic>
      <xdr:nvPicPr>
        <xdr:cNvPr id="775" name="Имя " descr="Descr 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326</xdr:row>
      <xdr:rowOff>9525</xdr:rowOff>
    </xdr:from>
    <xdr:to>
      <xdr:col>11</xdr:col>
      <xdr:colOff>0</xdr:colOff>
      <xdr:row>327</xdr:row>
      <xdr:rowOff>0</xdr:rowOff>
    </xdr:to>
    <xdr:pic>
      <xdr:nvPicPr>
        <xdr:cNvPr id="776" name="Имя " descr="Descr 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326</xdr:row>
      <xdr:rowOff>9525</xdr:rowOff>
    </xdr:from>
    <xdr:to>
      <xdr:col>12</xdr:col>
      <xdr:colOff>0</xdr:colOff>
      <xdr:row>327</xdr:row>
      <xdr:rowOff>0</xdr:rowOff>
    </xdr:to>
    <xdr:pic>
      <xdr:nvPicPr>
        <xdr:cNvPr id="777" name="Имя " descr="Descr 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327</xdr:row>
      <xdr:rowOff>9525</xdr:rowOff>
    </xdr:from>
    <xdr:to>
      <xdr:col>11</xdr:col>
      <xdr:colOff>0</xdr:colOff>
      <xdr:row>328</xdr:row>
      <xdr:rowOff>0</xdr:rowOff>
    </xdr:to>
    <xdr:pic>
      <xdr:nvPicPr>
        <xdr:cNvPr id="778" name="Имя " descr="Descr 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327</xdr:row>
      <xdr:rowOff>9525</xdr:rowOff>
    </xdr:from>
    <xdr:to>
      <xdr:col>12</xdr:col>
      <xdr:colOff>0</xdr:colOff>
      <xdr:row>328</xdr:row>
      <xdr:rowOff>0</xdr:rowOff>
    </xdr:to>
    <xdr:pic>
      <xdr:nvPicPr>
        <xdr:cNvPr id="779" name="Имя " descr="Descr 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328</xdr:row>
      <xdr:rowOff>9525</xdr:rowOff>
    </xdr:from>
    <xdr:to>
      <xdr:col>11</xdr:col>
      <xdr:colOff>0</xdr:colOff>
      <xdr:row>329</xdr:row>
      <xdr:rowOff>0</xdr:rowOff>
    </xdr:to>
    <xdr:pic>
      <xdr:nvPicPr>
        <xdr:cNvPr id="780" name="Имя " descr="Descr 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328</xdr:row>
      <xdr:rowOff>9525</xdr:rowOff>
    </xdr:from>
    <xdr:to>
      <xdr:col>12</xdr:col>
      <xdr:colOff>0</xdr:colOff>
      <xdr:row>329</xdr:row>
      <xdr:rowOff>0</xdr:rowOff>
    </xdr:to>
    <xdr:pic>
      <xdr:nvPicPr>
        <xdr:cNvPr id="781" name="Имя " descr="Descr 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329</xdr:row>
      <xdr:rowOff>9525</xdr:rowOff>
    </xdr:from>
    <xdr:to>
      <xdr:col>11</xdr:col>
      <xdr:colOff>0</xdr:colOff>
      <xdr:row>330</xdr:row>
      <xdr:rowOff>0</xdr:rowOff>
    </xdr:to>
    <xdr:pic>
      <xdr:nvPicPr>
        <xdr:cNvPr id="782" name="Имя " descr="Descr 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329</xdr:row>
      <xdr:rowOff>9525</xdr:rowOff>
    </xdr:from>
    <xdr:to>
      <xdr:col>12</xdr:col>
      <xdr:colOff>0</xdr:colOff>
      <xdr:row>330</xdr:row>
      <xdr:rowOff>0</xdr:rowOff>
    </xdr:to>
    <xdr:pic>
      <xdr:nvPicPr>
        <xdr:cNvPr id="783" name="Имя " descr="Descr 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330</xdr:row>
      <xdr:rowOff>9525</xdr:rowOff>
    </xdr:from>
    <xdr:to>
      <xdr:col>11</xdr:col>
      <xdr:colOff>0</xdr:colOff>
      <xdr:row>331</xdr:row>
      <xdr:rowOff>0</xdr:rowOff>
    </xdr:to>
    <xdr:pic>
      <xdr:nvPicPr>
        <xdr:cNvPr id="784" name="Имя " descr="Descr 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330</xdr:row>
      <xdr:rowOff>9525</xdr:rowOff>
    </xdr:from>
    <xdr:to>
      <xdr:col>12</xdr:col>
      <xdr:colOff>0</xdr:colOff>
      <xdr:row>331</xdr:row>
      <xdr:rowOff>0</xdr:rowOff>
    </xdr:to>
    <xdr:pic>
      <xdr:nvPicPr>
        <xdr:cNvPr id="785" name="Имя " descr="Descr 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331</xdr:row>
      <xdr:rowOff>9525</xdr:rowOff>
    </xdr:from>
    <xdr:to>
      <xdr:col>11</xdr:col>
      <xdr:colOff>0</xdr:colOff>
      <xdr:row>332</xdr:row>
      <xdr:rowOff>0</xdr:rowOff>
    </xdr:to>
    <xdr:pic>
      <xdr:nvPicPr>
        <xdr:cNvPr id="786" name="Имя " descr="Descr 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331</xdr:row>
      <xdr:rowOff>9525</xdr:rowOff>
    </xdr:from>
    <xdr:to>
      <xdr:col>12</xdr:col>
      <xdr:colOff>0</xdr:colOff>
      <xdr:row>332</xdr:row>
      <xdr:rowOff>0</xdr:rowOff>
    </xdr:to>
    <xdr:pic>
      <xdr:nvPicPr>
        <xdr:cNvPr id="787" name="Имя " descr="Descr 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332</xdr:row>
      <xdr:rowOff>9525</xdr:rowOff>
    </xdr:from>
    <xdr:to>
      <xdr:col>11</xdr:col>
      <xdr:colOff>0</xdr:colOff>
      <xdr:row>333</xdr:row>
      <xdr:rowOff>0</xdr:rowOff>
    </xdr:to>
    <xdr:pic>
      <xdr:nvPicPr>
        <xdr:cNvPr id="788" name="Имя " descr="Descr 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332</xdr:row>
      <xdr:rowOff>9525</xdr:rowOff>
    </xdr:from>
    <xdr:to>
      <xdr:col>12</xdr:col>
      <xdr:colOff>0</xdr:colOff>
      <xdr:row>333</xdr:row>
      <xdr:rowOff>0</xdr:rowOff>
    </xdr:to>
    <xdr:pic>
      <xdr:nvPicPr>
        <xdr:cNvPr id="789" name="Имя " descr="Descr 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333</xdr:row>
      <xdr:rowOff>9525</xdr:rowOff>
    </xdr:from>
    <xdr:to>
      <xdr:col>11</xdr:col>
      <xdr:colOff>0</xdr:colOff>
      <xdr:row>334</xdr:row>
      <xdr:rowOff>0</xdr:rowOff>
    </xdr:to>
    <xdr:pic>
      <xdr:nvPicPr>
        <xdr:cNvPr id="790" name="Имя " descr="Descr 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333</xdr:row>
      <xdr:rowOff>9525</xdr:rowOff>
    </xdr:from>
    <xdr:to>
      <xdr:col>12</xdr:col>
      <xdr:colOff>0</xdr:colOff>
      <xdr:row>334</xdr:row>
      <xdr:rowOff>0</xdr:rowOff>
    </xdr:to>
    <xdr:pic>
      <xdr:nvPicPr>
        <xdr:cNvPr id="791" name="Имя " descr="Descr 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334</xdr:row>
      <xdr:rowOff>9525</xdr:rowOff>
    </xdr:from>
    <xdr:to>
      <xdr:col>11</xdr:col>
      <xdr:colOff>0</xdr:colOff>
      <xdr:row>335</xdr:row>
      <xdr:rowOff>0</xdr:rowOff>
    </xdr:to>
    <xdr:pic>
      <xdr:nvPicPr>
        <xdr:cNvPr id="792" name="Имя " descr="Descr 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334</xdr:row>
      <xdr:rowOff>9525</xdr:rowOff>
    </xdr:from>
    <xdr:to>
      <xdr:col>12</xdr:col>
      <xdr:colOff>0</xdr:colOff>
      <xdr:row>335</xdr:row>
      <xdr:rowOff>0</xdr:rowOff>
    </xdr:to>
    <xdr:pic>
      <xdr:nvPicPr>
        <xdr:cNvPr id="793" name="Имя " descr="Descr 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335</xdr:row>
      <xdr:rowOff>9525</xdr:rowOff>
    </xdr:from>
    <xdr:to>
      <xdr:col>11</xdr:col>
      <xdr:colOff>0</xdr:colOff>
      <xdr:row>336</xdr:row>
      <xdr:rowOff>0</xdr:rowOff>
    </xdr:to>
    <xdr:pic>
      <xdr:nvPicPr>
        <xdr:cNvPr id="794" name="Имя " descr="Descr 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335</xdr:row>
      <xdr:rowOff>9525</xdr:rowOff>
    </xdr:from>
    <xdr:to>
      <xdr:col>12</xdr:col>
      <xdr:colOff>0</xdr:colOff>
      <xdr:row>336</xdr:row>
      <xdr:rowOff>0</xdr:rowOff>
    </xdr:to>
    <xdr:pic>
      <xdr:nvPicPr>
        <xdr:cNvPr id="795" name="Имя " descr="Descr 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336</xdr:row>
      <xdr:rowOff>9525</xdr:rowOff>
    </xdr:from>
    <xdr:to>
      <xdr:col>11</xdr:col>
      <xdr:colOff>0</xdr:colOff>
      <xdr:row>337</xdr:row>
      <xdr:rowOff>0</xdr:rowOff>
    </xdr:to>
    <xdr:pic>
      <xdr:nvPicPr>
        <xdr:cNvPr id="796" name="Имя " descr="Descr 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336</xdr:row>
      <xdr:rowOff>9525</xdr:rowOff>
    </xdr:from>
    <xdr:to>
      <xdr:col>12</xdr:col>
      <xdr:colOff>0</xdr:colOff>
      <xdr:row>337</xdr:row>
      <xdr:rowOff>0</xdr:rowOff>
    </xdr:to>
    <xdr:pic>
      <xdr:nvPicPr>
        <xdr:cNvPr id="797" name="Имя " descr="Descr 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337</xdr:row>
      <xdr:rowOff>9525</xdr:rowOff>
    </xdr:from>
    <xdr:to>
      <xdr:col>11</xdr:col>
      <xdr:colOff>0</xdr:colOff>
      <xdr:row>338</xdr:row>
      <xdr:rowOff>0</xdr:rowOff>
    </xdr:to>
    <xdr:pic>
      <xdr:nvPicPr>
        <xdr:cNvPr id="798" name="Имя " descr="Descr 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337</xdr:row>
      <xdr:rowOff>9525</xdr:rowOff>
    </xdr:from>
    <xdr:to>
      <xdr:col>12</xdr:col>
      <xdr:colOff>0</xdr:colOff>
      <xdr:row>338</xdr:row>
      <xdr:rowOff>0</xdr:rowOff>
    </xdr:to>
    <xdr:pic>
      <xdr:nvPicPr>
        <xdr:cNvPr id="799" name="Имя " descr="Descr 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338</xdr:row>
      <xdr:rowOff>9525</xdr:rowOff>
    </xdr:from>
    <xdr:to>
      <xdr:col>11</xdr:col>
      <xdr:colOff>0</xdr:colOff>
      <xdr:row>339</xdr:row>
      <xdr:rowOff>0</xdr:rowOff>
    </xdr:to>
    <xdr:pic>
      <xdr:nvPicPr>
        <xdr:cNvPr id="800" name="Имя " descr="Descr 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338</xdr:row>
      <xdr:rowOff>9525</xdr:rowOff>
    </xdr:from>
    <xdr:to>
      <xdr:col>12</xdr:col>
      <xdr:colOff>0</xdr:colOff>
      <xdr:row>339</xdr:row>
      <xdr:rowOff>0</xdr:rowOff>
    </xdr:to>
    <xdr:pic>
      <xdr:nvPicPr>
        <xdr:cNvPr id="801" name="Имя " descr="Descr 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339</xdr:row>
      <xdr:rowOff>9525</xdr:rowOff>
    </xdr:from>
    <xdr:to>
      <xdr:col>11</xdr:col>
      <xdr:colOff>0</xdr:colOff>
      <xdr:row>340</xdr:row>
      <xdr:rowOff>0</xdr:rowOff>
    </xdr:to>
    <xdr:pic>
      <xdr:nvPicPr>
        <xdr:cNvPr id="802" name="Имя " descr="Descr 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339</xdr:row>
      <xdr:rowOff>9525</xdr:rowOff>
    </xdr:from>
    <xdr:to>
      <xdr:col>12</xdr:col>
      <xdr:colOff>0</xdr:colOff>
      <xdr:row>340</xdr:row>
      <xdr:rowOff>0</xdr:rowOff>
    </xdr:to>
    <xdr:pic>
      <xdr:nvPicPr>
        <xdr:cNvPr id="803" name="Имя " descr="Descr 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340</xdr:row>
      <xdr:rowOff>9525</xdr:rowOff>
    </xdr:from>
    <xdr:to>
      <xdr:col>11</xdr:col>
      <xdr:colOff>0</xdr:colOff>
      <xdr:row>341</xdr:row>
      <xdr:rowOff>0</xdr:rowOff>
    </xdr:to>
    <xdr:pic>
      <xdr:nvPicPr>
        <xdr:cNvPr id="804" name="Имя " descr="Descr 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340</xdr:row>
      <xdr:rowOff>9525</xdr:rowOff>
    </xdr:from>
    <xdr:to>
      <xdr:col>12</xdr:col>
      <xdr:colOff>0</xdr:colOff>
      <xdr:row>341</xdr:row>
      <xdr:rowOff>0</xdr:rowOff>
    </xdr:to>
    <xdr:pic>
      <xdr:nvPicPr>
        <xdr:cNvPr id="805" name="Имя " descr="Descr 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341</xdr:row>
      <xdr:rowOff>9525</xdr:rowOff>
    </xdr:from>
    <xdr:to>
      <xdr:col>11</xdr:col>
      <xdr:colOff>0</xdr:colOff>
      <xdr:row>342</xdr:row>
      <xdr:rowOff>0</xdr:rowOff>
    </xdr:to>
    <xdr:pic>
      <xdr:nvPicPr>
        <xdr:cNvPr id="806" name="Имя " descr="Descr 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341</xdr:row>
      <xdr:rowOff>9525</xdr:rowOff>
    </xdr:from>
    <xdr:to>
      <xdr:col>12</xdr:col>
      <xdr:colOff>0</xdr:colOff>
      <xdr:row>342</xdr:row>
      <xdr:rowOff>0</xdr:rowOff>
    </xdr:to>
    <xdr:pic>
      <xdr:nvPicPr>
        <xdr:cNvPr id="807" name="Имя " descr="Descr 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342</xdr:row>
      <xdr:rowOff>9525</xdr:rowOff>
    </xdr:from>
    <xdr:to>
      <xdr:col>11</xdr:col>
      <xdr:colOff>0</xdr:colOff>
      <xdr:row>343</xdr:row>
      <xdr:rowOff>0</xdr:rowOff>
    </xdr:to>
    <xdr:pic>
      <xdr:nvPicPr>
        <xdr:cNvPr id="808" name="Имя " descr="Descr 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342</xdr:row>
      <xdr:rowOff>9525</xdr:rowOff>
    </xdr:from>
    <xdr:to>
      <xdr:col>12</xdr:col>
      <xdr:colOff>0</xdr:colOff>
      <xdr:row>343</xdr:row>
      <xdr:rowOff>0</xdr:rowOff>
    </xdr:to>
    <xdr:pic>
      <xdr:nvPicPr>
        <xdr:cNvPr id="809" name="Имя " descr="Descr 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343</xdr:row>
      <xdr:rowOff>9525</xdr:rowOff>
    </xdr:from>
    <xdr:to>
      <xdr:col>11</xdr:col>
      <xdr:colOff>0</xdr:colOff>
      <xdr:row>344</xdr:row>
      <xdr:rowOff>0</xdr:rowOff>
    </xdr:to>
    <xdr:pic>
      <xdr:nvPicPr>
        <xdr:cNvPr id="810" name="Имя " descr="Descr 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343</xdr:row>
      <xdr:rowOff>9525</xdr:rowOff>
    </xdr:from>
    <xdr:to>
      <xdr:col>12</xdr:col>
      <xdr:colOff>0</xdr:colOff>
      <xdr:row>344</xdr:row>
      <xdr:rowOff>0</xdr:rowOff>
    </xdr:to>
    <xdr:pic>
      <xdr:nvPicPr>
        <xdr:cNvPr id="811" name="Имя " descr="Descr 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344</xdr:row>
      <xdr:rowOff>9525</xdr:rowOff>
    </xdr:from>
    <xdr:to>
      <xdr:col>11</xdr:col>
      <xdr:colOff>0</xdr:colOff>
      <xdr:row>345</xdr:row>
      <xdr:rowOff>0</xdr:rowOff>
    </xdr:to>
    <xdr:pic>
      <xdr:nvPicPr>
        <xdr:cNvPr id="812" name="Имя " descr="Descr 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344</xdr:row>
      <xdr:rowOff>9525</xdr:rowOff>
    </xdr:from>
    <xdr:to>
      <xdr:col>12</xdr:col>
      <xdr:colOff>0</xdr:colOff>
      <xdr:row>345</xdr:row>
      <xdr:rowOff>0</xdr:rowOff>
    </xdr:to>
    <xdr:pic>
      <xdr:nvPicPr>
        <xdr:cNvPr id="813" name="Имя " descr="Descr 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345</xdr:row>
      <xdr:rowOff>9525</xdr:rowOff>
    </xdr:from>
    <xdr:to>
      <xdr:col>11</xdr:col>
      <xdr:colOff>0</xdr:colOff>
      <xdr:row>346</xdr:row>
      <xdr:rowOff>0</xdr:rowOff>
    </xdr:to>
    <xdr:pic>
      <xdr:nvPicPr>
        <xdr:cNvPr id="814" name="Имя " descr="Descr 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345</xdr:row>
      <xdr:rowOff>9525</xdr:rowOff>
    </xdr:from>
    <xdr:to>
      <xdr:col>12</xdr:col>
      <xdr:colOff>0</xdr:colOff>
      <xdr:row>346</xdr:row>
      <xdr:rowOff>0</xdr:rowOff>
    </xdr:to>
    <xdr:pic>
      <xdr:nvPicPr>
        <xdr:cNvPr id="815" name="Имя " descr="Descr 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346</xdr:row>
      <xdr:rowOff>9525</xdr:rowOff>
    </xdr:from>
    <xdr:to>
      <xdr:col>11</xdr:col>
      <xdr:colOff>0</xdr:colOff>
      <xdr:row>347</xdr:row>
      <xdr:rowOff>0</xdr:rowOff>
    </xdr:to>
    <xdr:pic>
      <xdr:nvPicPr>
        <xdr:cNvPr id="816" name="Имя " descr="Descr 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346</xdr:row>
      <xdr:rowOff>9525</xdr:rowOff>
    </xdr:from>
    <xdr:to>
      <xdr:col>12</xdr:col>
      <xdr:colOff>0</xdr:colOff>
      <xdr:row>347</xdr:row>
      <xdr:rowOff>0</xdr:rowOff>
    </xdr:to>
    <xdr:pic>
      <xdr:nvPicPr>
        <xdr:cNvPr id="817" name="Имя " descr="Descr 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347</xdr:row>
      <xdr:rowOff>9525</xdr:rowOff>
    </xdr:from>
    <xdr:to>
      <xdr:col>11</xdr:col>
      <xdr:colOff>0</xdr:colOff>
      <xdr:row>348</xdr:row>
      <xdr:rowOff>0</xdr:rowOff>
    </xdr:to>
    <xdr:pic>
      <xdr:nvPicPr>
        <xdr:cNvPr id="818" name="Имя " descr="Descr 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347</xdr:row>
      <xdr:rowOff>9525</xdr:rowOff>
    </xdr:from>
    <xdr:to>
      <xdr:col>12</xdr:col>
      <xdr:colOff>0</xdr:colOff>
      <xdr:row>348</xdr:row>
      <xdr:rowOff>0</xdr:rowOff>
    </xdr:to>
    <xdr:pic>
      <xdr:nvPicPr>
        <xdr:cNvPr id="819" name="Имя " descr="Descr 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348</xdr:row>
      <xdr:rowOff>9525</xdr:rowOff>
    </xdr:from>
    <xdr:to>
      <xdr:col>11</xdr:col>
      <xdr:colOff>0</xdr:colOff>
      <xdr:row>349</xdr:row>
      <xdr:rowOff>0</xdr:rowOff>
    </xdr:to>
    <xdr:pic>
      <xdr:nvPicPr>
        <xdr:cNvPr id="820" name="Имя " descr="Descr 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348</xdr:row>
      <xdr:rowOff>9525</xdr:rowOff>
    </xdr:from>
    <xdr:to>
      <xdr:col>12</xdr:col>
      <xdr:colOff>0</xdr:colOff>
      <xdr:row>349</xdr:row>
      <xdr:rowOff>0</xdr:rowOff>
    </xdr:to>
    <xdr:pic>
      <xdr:nvPicPr>
        <xdr:cNvPr id="821" name="Имя " descr="Descr 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349</xdr:row>
      <xdr:rowOff>9525</xdr:rowOff>
    </xdr:from>
    <xdr:to>
      <xdr:col>11</xdr:col>
      <xdr:colOff>0</xdr:colOff>
      <xdr:row>350</xdr:row>
      <xdr:rowOff>0</xdr:rowOff>
    </xdr:to>
    <xdr:pic>
      <xdr:nvPicPr>
        <xdr:cNvPr id="822" name="Имя " descr="Descr 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349</xdr:row>
      <xdr:rowOff>9525</xdr:rowOff>
    </xdr:from>
    <xdr:to>
      <xdr:col>12</xdr:col>
      <xdr:colOff>0</xdr:colOff>
      <xdr:row>350</xdr:row>
      <xdr:rowOff>0</xdr:rowOff>
    </xdr:to>
    <xdr:pic>
      <xdr:nvPicPr>
        <xdr:cNvPr id="823" name="Имя " descr="Descr 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350</xdr:row>
      <xdr:rowOff>9525</xdr:rowOff>
    </xdr:from>
    <xdr:to>
      <xdr:col>11</xdr:col>
      <xdr:colOff>0</xdr:colOff>
      <xdr:row>351</xdr:row>
      <xdr:rowOff>0</xdr:rowOff>
    </xdr:to>
    <xdr:pic>
      <xdr:nvPicPr>
        <xdr:cNvPr id="824" name="Имя " descr="Descr 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350</xdr:row>
      <xdr:rowOff>9525</xdr:rowOff>
    </xdr:from>
    <xdr:to>
      <xdr:col>12</xdr:col>
      <xdr:colOff>0</xdr:colOff>
      <xdr:row>351</xdr:row>
      <xdr:rowOff>0</xdr:rowOff>
    </xdr:to>
    <xdr:pic>
      <xdr:nvPicPr>
        <xdr:cNvPr id="825" name="Имя " descr="Descr 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351</xdr:row>
      <xdr:rowOff>9525</xdr:rowOff>
    </xdr:from>
    <xdr:to>
      <xdr:col>11</xdr:col>
      <xdr:colOff>0</xdr:colOff>
      <xdr:row>352</xdr:row>
      <xdr:rowOff>0</xdr:rowOff>
    </xdr:to>
    <xdr:pic>
      <xdr:nvPicPr>
        <xdr:cNvPr id="826" name="Имя " descr="Descr 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351</xdr:row>
      <xdr:rowOff>9525</xdr:rowOff>
    </xdr:from>
    <xdr:to>
      <xdr:col>12</xdr:col>
      <xdr:colOff>0</xdr:colOff>
      <xdr:row>352</xdr:row>
      <xdr:rowOff>0</xdr:rowOff>
    </xdr:to>
    <xdr:pic>
      <xdr:nvPicPr>
        <xdr:cNvPr id="827" name="Имя " descr="Descr 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352</xdr:row>
      <xdr:rowOff>9525</xdr:rowOff>
    </xdr:from>
    <xdr:to>
      <xdr:col>11</xdr:col>
      <xdr:colOff>0</xdr:colOff>
      <xdr:row>353</xdr:row>
      <xdr:rowOff>0</xdr:rowOff>
    </xdr:to>
    <xdr:pic>
      <xdr:nvPicPr>
        <xdr:cNvPr id="828" name="Имя " descr="Descr 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352</xdr:row>
      <xdr:rowOff>9525</xdr:rowOff>
    </xdr:from>
    <xdr:to>
      <xdr:col>12</xdr:col>
      <xdr:colOff>0</xdr:colOff>
      <xdr:row>353</xdr:row>
      <xdr:rowOff>0</xdr:rowOff>
    </xdr:to>
    <xdr:pic>
      <xdr:nvPicPr>
        <xdr:cNvPr id="829" name="Имя " descr="Descr 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353</xdr:row>
      <xdr:rowOff>9525</xdr:rowOff>
    </xdr:from>
    <xdr:to>
      <xdr:col>11</xdr:col>
      <xdr:colOff>0</xdr:colOff>
      <xdr:row>354</xdr:row>
      <xdr:rowOff>0</xdr:rowOff>
    </xdr:to>
    <xdr:pic>
      <xdr:nvPicPr>
        <xdr:cNvPr id="830" name="Имя " descr="Descr 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353</xdr:row>
      <xdr:rowOff>9525</xdr:rowOff>
    </xdr:from>
    <xdr:to>
      <xdr:col>12</xdr:col>
      <xdr:colOff>0</xdr:colOff>
      <xdr:row>354</xdr:row>
      <xdr:rowOff>0</xdr:rowOff>
    </xdr:to>
    <xdr:pic>
      <xdr:nvPicPr>
        <xdr:cNvPr id="831" name="Имя " descr="Descr 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354</xdr:row>
      <xdr:rowOff>9525</xdr:rowOff>
    </xdr:from>
    <xdr:to>
      <xdr:col>11</xdr:col>
      <xdr:colOff>0</xdr:colOff>
      <xdr:row>355</xdr:row>
      <xdr:rowOff>0</xdr:rowOff>
    </xdr:to>
    <xdr:pic>
      <xdr:nvPicPr>
        <xdr:cNvPr id="832" name="Имя " descr="Descr 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354</xdr:row>
      <xdr:rowOff>9525</xdr:rowOff>
    </xdr:from>
    <xdr:to>
      <xdr:col>12</xdr:col>
      <xdr:colOff>0</xdr:colOff>
      <xdr:row>355</xdr:row>
      <xdr:rowOff>0</xdr:rowOff>
    </xdr:to>
    <xdr:pic>
      <xdr:nvPicPr>
        <xdr:cNvPr id="833" name="Имя " descr="Descr 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355</xdr:row>
      <xdr:rowOff>9525</xdr:rowOff>
    </xdr:from>
    <xdr:to>
      <xdr:col>11</xdr:col>
      <xdr:colOff>0</xdr:colOff>
      <xdr:row>356</xdr:row>
      <xdr:rowOff>0</xdr:rowOff>
    </xdr:to>
    <xdr:pic>
      <xdr:nvPicPr>
        <xdr:cNvPr id="834" name="Имя " descr="Descr 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355</xdr:row>
      <xdr:rowOff>9525</xdr:rowOff>
    </xdr:from>
    <xdr:to>
      <xdr:col>12</xdr:col>
      <xdr:colOff>0</xdr:colOff>
      <xdr:row>356</xdr:row>
      <xdr:rowOff>0</xdr:rowOff>
    </xdr:to>
    <xdr:pic>
      <xdr:nvPicPr>
        <xdr:cNvPr id="835" name="Имя " descr="Descr 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356</xdr:row>
      <xdr:rowOff>9525</xdr:rowOff>
    </xdr:from>
    <xdr:to>
      <xdr:col>11</xdr:col>
      <xdr:colOff>0</xdr:colOff>
      <xdr:row>357</xdr:row>
      <xdr:rowOff>0</xdr:rowOff>
    </xdr:to>
    <xdr:pic>
      <xdr:nvPicPr>
        <xdr:cNvPr id="836" name="Имя " descr="Descr 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356</xdr:row>
      <xdr:rowOff>9525</xdr:rowOff>
    </xdr:from>
    <xdr:to>
      <xdr:col>12</xdr:col>
      <xdr:colOff>0</xdr:colOff>
      <xdr:row>357</xdr:row>
      <xdr:rowOff>0</xdr:rowOff>
    </xdr:to>
    <xdr:pic>
      <xdr:nvPicPr>
        <xdr:cNvPr id="837" name="Имя " descr="Descr 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357</xdr:row>
      <xdr:rowOff>9525</xdr:rowOff>
    </xdr:from>
    <xdr:to>
      <xdr:col>11</xdr:col>
      <xdr:colOff>0</xdr:colOff>
      <xdr:row>358</xdr:row>
      <xdr:rowOff>0</xdr:rowOff>
    </xdr:to>
    <xdr:pic>
      <xdr:nvPicPr>
        <xdr:cNvPr id="838" name="Имя " descr="Descr 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357</xdr:row>
      <xdr:rowOff>9525</xdr:rowOff>
    </xdr:from>
    <xdr:to>
      <xdr:col>12</xdr:col>
      <xdr:colOff>0</xdr:colOff>
      <xdr:row>358</xdr:row>
      <xdr:rowOff>0</xdr:rowOff>
    </xdr:to>
    <xdr:pic>
      <xdr:nvPicPr>
        <xdr:cNvPr id="839" name="Имя " descr="Descr 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358</xdr:row>
      <xdr:rowOff>9525</xdr:rowOff>
    </xdr:from>
    <xdr:to>
      <xdr:col>11</xdr:col>
      <xdr:colOff>0</xdr:colOff>
      <xdr:row>359</xdr:row>
      <xdr:rowOff>0</xdr:rowOff>
    </xdr:to>
    <xdr:pic>
      <xdr:nvPicPr>
        <xdr:cNvPr id="840" name="Имя " descr="Descr 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358</xdr:row>
      <xdr:rowOff>9525</xdr:rowOff>
    </xdr:from>
    <xdr:to>
      <xdr:col>12</xdr:col>
      <xdr:colOff>0</xdr:colOff>
      <xdr:row>359</xdr:row>
      <xdr:rowOff>0</xdr:rowOff>
    </xdr:to>
    <xdr:pic>
      <xdr:nvPicPr>
        <xdr:cNvPr id="841" name="Имя " descr="Descr 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359</xdr:row>
      <xdr:rowOff>9525</xdr:rowOff>
    </xdr:from>
    <xdr:to>
      <xdr:col>11</xdr:col>
      <xdr:colOff>0</xdr:colOff>
      <xdr:row>360</xdr:row>
      <xdr:rowOff>0</xdr:rowOff>
    </xdr:to>
    <xdr:pic>
      <xdr:nvPicPr>
        <xdr:cNvPr id="842" name="Имя " descr="Descr 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359</xdr:row>
      <xdr:rowOff>9525</xdr:rowOff>
    </xdr:from>
    <xdr:to>
      <xdr:col>12</xdr:col>
      <xdr:colOff>0</xdr:colOff>
      <xdr:row>360</xdr:row>
      <xdr:rowOff>0</xdr:rowOff>
    </xdr:to>
    <xdr:pic>
      <xdr:nvPicPr>
        <xdr:cNvPr id="843" name="Имя " descr="Descr 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360</xdr:row>
      <xdr:rowOff>9525</xdr:rowOff>
    </xdr:from>
    <xdr:to>
      <xdr:col>11</xdr:col>
      <xdr:colOff>0</xdr:colOff>
      <xdr:row>361</xdr:row>
      <xdr:rowOff>0</xdr:rowOff>
    </xdr:to>
    <xdr:pic>
      <xdr:nvPicPr>
        <xdr:cNvPr id="844" name="Имя " descr="Descr 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360</xdr:row>
      <xdr:rowOff>9525</xdr:rowOff>
    </xdr:from>
    <xdr:to>
      <xdr:col>12</xdr:col>
      <xdr:colOff>0</xdr:colOff>
      <xdr:row>361</xdr:row>
      <xdr:rowOff>0</xdr:rowOff>
    </xdr:to>
    <xdr:pic>
      <xdr:nvPicPr>
        <xdr:cNvPr id="845" name="Имя " descr="Descr 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361</xdr:row>
      <xdr:rowOff>9525</xdr:rowOff>
    </xdr:from>
    <xdr:to>
      <xdr:col>11</xdr:col>
      <xdr:colOff>0</xdr:colOff>
      <xdr:row>362</xdr:row>
      <xdr:rowOff>0</xdr:rowOff>
    </xdr:to>
    <xdr:pic>
      <xdr:nvPicPr>
        <xdr:cNvPr id="846" name="Имя " descr="Descr 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361</xdr:row>
      <xdr:rowOff>9525</xdr:rowOff>
    </xdr:from>
    <xdr:to>
      <xdr:col>12</xdr:col>
      <xdr:colOff>0</xdr:colOff>
      <xdr:row>362</xdr:row>
      <xdr:rowOff>0</xdr:rowOff>
    </xdr:to>
    <xdr:pic>
      <xdr:nvPicPr>
        <xdr:cNvPr id="847" name="Имя " descr="Descr 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362</xdr:row>
      <xdr:rowOff>9525</xdr:rowOff>
    </xdr:from>
    <xdr:to>
      <xdr:col>11</xdr:col>
      <xdr:colOff>0</xdr:colOff>
      <xdr:row>363</xdr:row>
      <xdr:rowOff>0</xdr:rowOff>
    </xdr:to>
    <xdr:pic>
      <xdr:nvPicPr>
        <xdr:cNvPr id="848" name="Имя " descr="Descr 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362</xdr:row>
      <xdr:rowOff>9525</xdr:rowOff>
    </xdr:from>
    <xdr:to>
      <xdr:col>12</xdr:col>
      <xdr:colOff>0</xdr:colOff>
      <xdr:row>363</xdr:row>
      <xdr:rowOff>0</xdr:rowOff>
    </xdr:to>
    <xdr:pic>
      <xdr:nvPicPr>
        <xdr:cNvPr id="849" name="Имя " descr="Descr 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363</xdr:row>
      <xdr:rowOff>9525</xdr:rowOff>
    </xdr:from>
    <xdr:to>
      <xdr:col>11</xdr:col>
      <xdr:colOff>0</xdr:colOff>
      <xdr:row>364</xdr:row>
      <xdr:rowOff>0</xdr:rowOff>
    </xdr:to>
    <xdr:pic>
      <xdr:nvPicPr>
        <xdr:cNvPr id="850" name="Имя " descr="Descr 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363</xdr:row>
      <xdr:rowOff>9525</xdr:rowOff>
    </xdr:from>
    <xdr:to>
      <xdr:col>12</xdr:col>
      <xdr:colOff>0</xdr:colOff>
      <xdr:row>364</xdr:row>
      <xdr:rowOff>0</xdr:rowOff>
    </xdr:to>
    <xdr:pic>
      <xdr:nvPicPr>
        <xdr:cNvPr id="851" name="Имя " descr="Descr 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364</xdr:row>
      <xdr:rowOff>9525</xdr:rowOff>
    </xdr:from>
    <xdr:to>
      <xdr:col>11</xdr:col>
      <xdr:colOff>0</xdr:colOff>
      <xdr:row>365</xdr:row>
      <xdr:rowOff>0</xdr:rowOff>
    </xdr:to>
    <xdr:pic>
      <xdr:nvPicPr>
        <xdr:cNvPr id="852" name="Имя " descr="Descr 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364</xdr:row>
      <xdr:rowOff>9525</xdr:rowOff>
    </xdr:from>
    <xdr:to>
      <xdr:col>12</xdr:col>
      <xdr:colOff>0</xdr:colOff>
      <xdr:row>365</xdr:row>
      <xdr:rowOff>0</xdr:rowOff>
    </xdr:to>
    <xdr:pic>
      <xdr:nvPicPr>
        <xdr:cNvPr id="853" name="Имя " descr="Descr 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365</xdr:row>
      <xdr:rowOff>9525</xdr:rowOff>
    </xdr:from>
    <xdr:to>
      <xdr:col>11</xdr:col>
      <xdr:colOff>0</xdr:colOff>
      <xdr:row>366</xdr:row>
      <xdr:rowOff>0</xdr:rowOff>
    </xdr:to>
    <xdr:pic>
      <xdr:nvPicPr>
        <xdr:cNvPr id="854" name="Имя " descr="Descr 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365</xdr:row>
      <xdr:rowOff>9525</xdr:rowOff>
    </xdr:from>
    <xdr:to>
      <xdr:col>12</xdr:col>
      <xdr:colOff>0</xdr:colOff>
      <xdr:row>366</xdr:row>
      <xdr:rowOff>0</xdr:rowOff>
    </xdr:to>
    <xdr:pic>
      <xdr:nvPicPr>
        <xdr:cNvPr id="855" name="Имя " descr="Descr 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366</xdr:row>
      <xdr:rowOff>9525</xdr:rowOff>
    </xdr:from>
    <xdr:to>
      <xdr:col>11</xdr:col>
      <xdr:colOff>0</xdr:colOff>
      <xdr:row>367</xdr:row>
      <xdr:rowOff>0</xdr:rowOff>
    </xdr:to>
    <xdr:pic>
      <xdr:nvPicPr>
        <xdr:cNvPr id="856" name="Имя " descr="Descr 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366</xdr:row>
      <xdr:rowOff>9525</xdr:rowOff>
    </xdr:from>
    <xdr:to>
      <xdr:col>12</xdr:col>
      <xdr:colOff>0</xdr:colOff>
      <xdr:row>367</xdr:row>
      <xdr:rowOff>0</xdr:rowOff>
    </xdr:to>
    <xdr:pic>
      <xdr:nvPicPr>
        <xdr:cNvPr id="857" name="Имя " descr="Descr 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367</xdr:row>
      <xdr:rowOff>9525</xdr:rowOff>
    </xdr:from>
    <xdr:to>
      <xdr:col>11</xdr:col>
      <xdr:colOff>0</xdr:colOff>
      <xdr:row>368</xdr:row>
      <xdr:rowOff>0</xdr:rowOff>
    </xdr:to>
    <xdr:pic>
      <xdr:nvPicPr>
        <xdr:cNvPr id="858" name="Имя " descr="Descr 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367</xdr:row>
      <xdr:rowOff>9525</xdr:rowOff>
    </xdr:from>
    <xdr:to>
      <xdr:col>12</xdr:col>
      <xdr:colOff>0</xdr:colOff>
      <xdr:row>368</xdr:row>
      <xdr:rowOff>0</xdr:rowOff>
    </xdr:to>
    <xdr:pic>
      <xdr:nvPicPr>
        <xdr:cNvPr id="859" name="Имя " descr="Descr 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368</xdr:row>
      <xdr:rowOff>9525</xdr:rowOff>
    </xdr:from>
    <xdr:to>
      <xdr:col>11</xdr:col>
      <xdr:colOff>0</xdr:colOff>
      <xdr:row>369</xdr:row>
      <xdr:rowOff>0</xdr:rowOff>
    </xdr:to>
    <xdr:pic>
      <xdr:nvPicPr>
        <xdr:cNvPr id="860" name="Имя " descr="Descr 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368</xdr:row>
      <xdr:rowOff>9525</xdr:rowOff>
    </xdr:from>
    <xdr:to>
      <xdr:col>12</xdr:col>
      <xdr:colOff>0</xdr:colOff>
      <xdr:row>369</xdr:row>
      <xdr:rowOff>0</xdr:rowOff>
    </xdr:to>
    <xdr:pic>
      <xdr:nvPicPr>
        <xdr:cNvPr id="861" name="Имя " descr="Descr 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369</xdr:row>
      <xdr:rowOff>9525</xdr:rowOff>
    </xdr:from>
    <xdr:to>
      <xdr:col>11</xdr:col>
      <xdr:colOff>0</xdr:colOff>
      <xdr:row>370</xdr:row>
      <xdr:rowOff>0</xdr:rowOff>
    </xdr:to>
    <xdr:pic>
      <xdr:nvPicPr>
        <xdr:cNvPr id="862" name="Имя " descr="Descr 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369</xdr:row>
      <xdr:rowOff>9525</xdr:rowOff>
    </xdr:from>
    <xdr:to>
      <xdr:col>12</xdr:col>
      <xdr:colOff>0</xdr:colOff>
      <xdr:row>370</xdr:row>
      <xdr:rowOff>0</xdr:rowOff>
    </xdr:to>
    <xdr:pic>
      <xdr:nvPicPr>
        <xdr:cNvPr id="863" name="Имя " descr="Descr 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370</xdr:row>
      <xdr:rowOff>9525</xdr:rowOff>
    </xdr:from>
    <xdr:to>
      <xdr:col>11</xdr:col>
      <xdr:colOff>0</xdr:colOff>
      <xdr:row>371</xdr:row>
      <xdr:rowOff>0</xdr:rowOff>
    </xdr:to>
    <xdr:pic>
      <xdr:nvPicPr>
        <xdr:cNvPr id="864" name="Имя " descr="Descr 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370</xdr:row>
      <xdr:rowOff>9525</xdr:rowOff>
    </xdr:from>
    <xdr:to>
      <xdr:col>12</xdr:col>
      <xdr:colOff>0</xdr:colOff>
      <xdr:row>371</xdr:row>
      <xdr:rowOff>0</xdr:rowOff>
    </xdr:to>
    <xdr:pic>
      <xdr:nvPicPr>
        <xdr:cNvPr id="865" name="Имя " descr="Descr 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371</xdr:row>
      <xdr:rowOff>9525</xdr:rowOff>
    </xdr:from>
    <xdr:to>
      <xdr:col>11</xdr:col>
      <xdr:colOff>0</xdr:colOff>
      <xdr:row>372</xdr:row>
      <xdr:rowOff>0</xdr:rowOff>
    </xdr:to>
    <xdr:pic>
      <xdr:nvPicPr>
        <xdr:cNvPr id="866" name="Имя " descr="Descr 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371</xdr:row>
      <xdr:rowOff>9525</xdr:rowOff>
    </xdr:from>
    <xdr:to>
      <xdr:col>12</xdr:col>
      <xdr:colOff>0</xdr:colOff>
      <xdr:row>372</xdr:row>
      <xdr:rowOff>0</xdr:rowOff>
    </xdr:to>
    <xdr:pic>
      <xdr:nvPicPr>
        <xdr:cNvPr id="867" name="Имя " descr="Descr 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372</xdr:row>
      <xdr:rowOff>9525</xdr:rowOff>
    </xdr:from>
    <xdr:to>
      <xdr:col>11</xdr:col>
      <xdr:colOff>0</xdr:colOff>
      <xdr:row>373</xdr:row>
      <xdr:rowOff>0</xdr:rowOff>
    </xdr:to>
    <xdr:pic>
      <xdr:nvPicPr>
        <xdr:cNvPr id="868" name="Имя " descr="Descr 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372</xdr:row>
      <xdr:rowOff>9525</xdr:rowOff>
    </xdr:from>
    <xdr:to>
      <xdr:col>12</xdr:col>
      <xdr:colOff>0</xdr:colOff>
      <xdr:row>373</xdr:row>
      <xdr:rowOff>0</xdr:rowOff>
    </xdr:to>
    <xdr:pic>
      <xdr:nvPicPr>
        <xdr:cNvPr id="869" name="Имя " descr="Descr 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373</xdr:row>
      <xdr:rowOff>9525</xdr:rowOff>
    </xdr:from>
    <xdr:to>
      <xdr:col>11</xdr:col>
      <xdr:colOff>0</xdr:colOff>
      <xdr:row>374</xdr:row>
      <xdr:rowOff>0</xdr:rowOff>
    </xdr:to>
    <xdr:pic>
      <xdr:nvPicPr>
        <xdr:cNvPr id="870" name="Имя " descr="Descr 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373</xdr:row>
      <xdr:rowOff>9525</xdr:rowOff>
    </xdr:from>
    <xdr:to>
      <xdr:col>12</xdr:col>
      <xdr:colOff>0</xdr:colOff>
      <xdr:row>374</xdr:row>
      <xdr:rowOff>0</xdr:rowOff>
    </xdr:to>
    <xdr:pic>
      <xdr:nvPicPr>
        <xdr:cNvPr id="871" name="Имя " descr="Descr 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374</xdr:row>
      <xdr:rowOff>9525</xdr:rowOff>
    </xdr:from>
    <xdr:to>
      <xdr:col>11</xdr:col>
      <xdr:colOff>0</xdr:colOff>
      <xdr:row>375</xdr:row>
      <xdr:rowOff>0</xdr:rowOff>
    </xdr:to>
    <xdr:pic>
      <xdr:nvPicPr>
        <xdr:cNvPr id="872" name="Имя " descr="Descr 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374</xdr:row>
      <xdr:rowOff>9525</xdr:rowOff>
    </xdr:from>
    <xdr:to>
      <xdr:col>12</xdr:col>
      <xdr:colOff>0</xdr:colOff>
      <xdr:row>375</xdr:row>
      <xdr:rowOff>0</xdr:rowOff>
    </xdr:to>
    <xdr:pic>
      <xdr:nvPicPr>
        <xdr:cNvPr id="873" name="Имя " descr="Descr 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375</xdr:row>
      <xdr:rowOff>9525</xdr:rowOff>
    </xdr:from>
    <xdr:to>
      <xdr:col>11</xdr:col>
      <xdr:colOff>0</xdr:colOff>
      <xdr:row>376</xdr:row>
      <xdr:rowOff>0</xdr:rowOff>
    </xdr:to>
    <xdr:pic>
      <xdr:nvPicPr>
        <xdr:cNvPr id="874" name="Имя " descr="Descr 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375</xdr:row>
      <xdr:rowOff>9525</xdr:rowOff>
    </xdr:from>
    <xdr:to>
      <xdr:col>12</xdr:col>
      <xdr:colOff>0</xdr:colOff>
      <xdr:row>376</xdr:row>
      <xdr:rowOff>0</xdr:rowOff>
    </xdr:to>
    <xdr:pic>
      <xdr:nvPicPr>
        <xdr:cNvPr id="875" name="Имя " descr="Descr 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376</xdr:row>
      <xdr:rowOff>9525</xdr:rowOff>
    </xdr:from>
    <xdr:to>
      <xdr:col>11</xdr:col>
      <xdr:colOff>0</xdr:colOff>
      <xdr:row>377</xdr:row>
      <xdr:rowOff>0</xdr:rowOff>
    </xdr:to>
    <xdr:pic>
      <xdr:nvPicPr>
        <xdr:cNvPr id="876" name="Имя " descr="Descr 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376</xdr:row>
      <xdr:rowOff>9525</xdr:rowOff>
    </xdr:from>
    <xdr:to>
      <xdr:col>12</xdr:col>
      <xdr:colOff>0</xdr:colOff>
      <xdr:row>377</xdr:row>
      <xdr:rowOff>0</xdr:rowOff>
    </xdr:to>
    <xdr:pic>
      <xdr:nvPicPr>
        <xdr:cNvPr id="877" name="Имя " descr="Descr 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377</xdr:row>
      <xdr:rowOff>9525</xdr:rowOff>
    </xdr:from>
    <xdr:to>
      <xdr:col>11</xdr:col>
      <xdr:colOff>0</xdr:colOff>
      <xdr:row>378</xdr:row>
      <xdr:rowOff>0</xdr:rowOff>
    </xdr:to>
    <xdr:pic>
      <xdr:nvPicPr>
        <xdr:cNvPr id="878" name="Имя " descr="Descr 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377</xdr:row>
      <xdr:rowOff>9525</xdr:rowOff>
    </xdr:from>
    <xdr:to>
      <xdr:col>12</xdr:col>
      <xdr:colOff>0</xdr:colOff>
      <xdr:row>378</xdr:row>
      <xdr:rowOff>0</xdr:rowOff>
    </xdr:to>
    <xdr:pic>
      <xdr:nvPicPr>
        <xdr:cNvPr id="879" name="Имя " descr="Descr 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378</xdr:row>
      <xdr:rowOff>9525</xdr:rowOff>
    </xdr:from>
    <xdr:to>
      <xdr:col>11</xdr:col>
      <xdr:colOff>0</xdr:colOff>
      <xdr:row>379</xdr:row>
      <xdr:rowOff>0</xdr:rowOff>
    </xdr:to>
    <xdr:pic>
      <xdr:nvPicPr>
        <xdr:cNvPr id="880" name="Имя " descr="Descr 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378</xdr:row>
      <xdr:rowOff>9525</xdr:rowOff>
    </xdr:from>
    <xdr:to>
      <xdr:col>12</xdr:col>
      <xdr:colOff>0</xdr:colOff>
      <xdr:row>379</xdr:row>
      <xdr:rowOff>0</xdr:rowOff>
    </xdr:to>
    <xdr:pic>
      <xdr:nvPicPr>
        <xdr:cNvPr id="881" name="Имя " descr="Descr 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379</xdr:row>
      <xdr:rowOff>9525</xdr:rowOff>
    </xdr:from>
    <xdr:to>
      <xdr:col>11</xdr:col>
      <xdr:colOff>0</xdr:colOff>
      <xdr:row>380</xdr:row>
      <xdr:rowOff>0</xdr:rowOff>
    </xdr:to>
    <xdr:pic>
      <xdr:nvPicPr>
        <xdr:cNvPr id="882" name="Имя " descr="Descr 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379</xdr:row>
      <xdr:rowOff>9525</xdr:rowOff>
    </xdr:from>
    <xdr:to>
      <xdr:col>12</xdr:col>
      <xdr:colOff>0</xdr:colOff>
      <xdr:row>380</xdr:row>
      <xdr:rowOff>0</xdr:rowOff>
    </xdr:to>
    <xdr:pic>
      <xdr:nvPicPr>
        <xdr:cNvPr id="883" name="Имя " descr="Descr 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380</xdr:row>
      <xdr:rowOff>9525</xdr:rowOff>
    </xdr:from>
    <xdr:to>
      <xdr:col>11</xdr:col>
      <xdr:colOff>0</xdr:colOff>
      <xdr:row>381</xdr:row>
      <xdr:rowOff>0</xdr:rowOff>
    </xdr:to>
    <xdr:pic>
      <xdr:nvPicPr>
        <xdr:cNvPr id="884" name="Имя " descr="Descr 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380</xdr:row>
      <xdr:rowOff>9525</xdr:rowOff>
    </xdr:from>
    <xdr:to>
      <xdr:col>12</xdr:col>
      <xdr:colOff>0</xdr:colOff>
      <xdr:row>381</xdr:row>
      <xdr:rowOff>0</xdr:rowOff>
    </xdr:to>
    <xdr:pic>
      <xdr:nvPicPr>
        <xdr:cNvPr id="885" name="Имя " descr="Descr 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381</xdr:row>
      <xdr:rowOff>9525</xdr:rowOff>
    </xdr:from>
    <xdr:to>
      <xdr:col>11</xdr:col>
      <xdr:colOff>0</xdr:colOff>
      <xdr:row>382</xdr:row>
      <xdr:rowOff>0</xdr:rowOff>
    </xdr:to>
    <xdr:pic>
      <xdr:nvPicPr>
        <xdr:cNvPr id="886" name="Имя " descr="Descr 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381</xdr:row>
      <xdr:rowOff>9525</xdr:rowOff>
    </xdr:from>
    <xdr:to>
      <xdr:col>12</xdr:col>
      <xdr:colOff>0</xdr:colOff>
      <xdr:row>382</xdr:row>
      <xdr:rowOff>0</xdr:rowOff>
    </xdr:to>
    <xdr:pic>
      <xdr:nvPicPr>
        <xdr:cNvPr id="887" name="Имя " descr="Descr 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382</xdr:row>
      <xdr:rowOff>9525</xdr:rowOff>
    </xdr:from>
    <xdr:to>
      <xdr:col>11</xdr:col>
      <xdr:colOff>0</xdr:colOff>
      <xdr:row>383</xdr:row>
      <xdr:rowOff>0</xdr:rowOff>
    </xdr:to>
    <xdr:pic>
      <xdr:nvPicPr>
        <xdr:cNvPr id="888" name="Имя " descr="Descr 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382</xdr:row>
      <xdr:rowOff>9525</xdr:rowOff>
    </xdr:from>
    <xdr:to>
      <xdr:col>12</xdr:col>
      <xdr:colOff>0</xdr:colOff>
      <xdr:row>383</xdr:row>
      <xdr:rowOff>0</xdr:rowOff>
    </xdr:to>
    <xdr:pic>
      <xdr:nvPicPr>
        <xdr:cNvPr id="889" name="Имя " descr="Descr 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383</xdr:row>
      <xdr:rowOff>9525</xdr:rowOff>
    </xdr:from>
    <xdr:to>
      <xdr:col>11</xdr:col>
      <xdr:colOff>0</xdr:colOff>
      <xdr:row>384</xdr:row>
      <xdr:rowOff>0</xdr:rowOff>
    </xdr:to>
    <xdr:pic>
      <xdr:nvPicPr>
        <xdr:cNvPr id="890" name="Имя " descr="Descr 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383</xdr:row>
      <xdr:rowOff>9525</xdr:rowOff>
    </xdr:from>
    <xdr:to>
      <xdr:col>12</xdr:col>
      <xdr:colOff>0</xdr:colOff>
      <xdr:row>384</xdr:row>
      <xdr:rowOff>0</xdr:rowOff>
    </xdr:to>
    <xdr:pic>
      <xdr:nvPicPr>
        <xdr:cNvPr id="891" name="Имя " descr="Descr 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384</xdr:row>
      <xdr:rowOff>9525</xdr:rowOff>
    </xdr:from>
    <xdr:to>
      <xdr:col>11</xdr:col>
      <xdr:colOff>0</xdr:colOff>
      <xdr:row>385</xdr:row>
      <xdr:rowOff>0</xdr:rowOff>
    </xdr:to>
    <xdr:pic>
      <xdr:nvPicPr>
        <xdr:cNvPr id="892" name="Имя " descr="Descr 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384</xdr:row>
      <xdr:rowOff>9525</xdr:rowOff>
    </xdr:from>
    <xdr:to>
      <xdr:col>12</xdr:col>
      <xdr:colOff>0</xdr:colOff>
      <xdr:row>385</xdr:row>
      <xdr:rowOff>0</xdr:rowOff>
    </xdr:to>
    <xdr:pic>
      <xdr:nvPicPr>
        <xdr:cNvPr id="893" name="Имя " descr="Descr 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385</xdr:row>
      <xdr:rowOff>9525</xdr:rowOff>
    </xdr:from>
    <xdr:to>
      <xdr:col>11</xdr:col>
      <xdr:colOff>0</xdr:colOff>
      <xdr:row>386</xdr:row>
      <xdr:rowOff>0</xdr:rowOff>
    </xdr:to>
    <xdr:pic>
      <xdr:nvPicPr>
        <xdr:cNvPr id="894" name="Имя " descr="Descr 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385</xdr:row>
      <xdr:rowOff>9525</xdr:rowOff>
    </xdr:from>
    <xdr:to>
      <xdr:col>12</xdr:col>
      <xdr:colOff>0</xdr:colOff>
      <xdr:row>386</xdr:row>
      <xdr:rowOff>0</xdr:rowOff>
    </xdr:to>
    <xdr:pic>
      <xdr:nvPicPr>
        <xdr:cNvPr id="895" name="Имя " descr="Descr 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386</xdr:row>
      <xdr:rowOff>9525</xdr:rowOff>
    </xdr:from>
    <xdr:to>
      <xdr:col>11</xdr:col>
      <xdr:colOff>0</xdr:colOff>
      <xdr:row>387</xdr:row>
      <xdr:rowOff>0</xdr:rowOff>
    </xdr:to>
    <xdr:pic>
      <xdr:nvPicPr>
        <xdr:cNvPr id="896" name="Имя " descr="Descr 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386</xdr:row>
      <xdr:rowOff>9525</xdr:rowOff>
    </xdr:from>
    <xdr:to>
      <xdr:col>12</xdr:col>
      <xdr:colOff>0</xdr:colOff>
      <xdr:row>387</xdr:row>
      <xdr:rowOff>0</xdr:rowOff>
    </xdr:to>
    <xdr:pic>
      <xdr:nvPicPr>
        <xdr:cNvPr id="897" name="Имя " descr="Descr 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387</xdr:row>
      <xdr:rowOff>9525</xdr:rowOff>
    </xdr:from>
    <xdr:to>
      <xdr:col>11</xdr:col>
      <xdr:colOff>0</xdr:colOff>
      <xdr:row>388</xdr:row>
      <xdr:rowOff>0</xdr:rowOff>
    </xdr:to>
    <xdr:pic>
      <xdr:nvPicPr>
        <xdr:cNvPr id="898" name="Имя " descr="Descr 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387</xdr:row>
      <xdr:rowOff>9525</xdr:rowOff>
    </xdr:from>
    <xdr:to>
      <xdr:col>12</xdr:col>
      <xdr:colOff>0</xdr:colOff>
      <xdr:row>388</xdr:row>
      <xdr:rowOff>0</xdr:rowOff>
    </xdr:to>
    <xdr:pic>
      <xdr:nvPicPr>
        <xdr:cNvPr id="899" name="Имя " descr="Descr 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387</xdr:row>
      <xdr:rowOff>9525</xdr:rowOff>
    </xdr:from>
    <xdr:to>
      <xdr:col>13</xdr:col>
      <xdr:colOff>0</xdr:colOff>
      <xdr:row>388</xdr:row>
      <xdr:rowOff>0</xdr:rowOff>
    </xdr:to>
    <xdr:pic>
      <xdr:nvPicPr>
        <xdr:cNvPr id="900" name="Имя " descr="Descr 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388</xdr:row>
      <xdr:rowOff>9525</xdr:rowOff>
    </xdr:from>
    <xdr:to>
      <xdr:col>11</xdr:col>
      <xdr:colOff>0</xdr:colOff>
      <xdr:row>389</xdr:row>
      <xdr:rowOff>0</xdr:rowOff>
    </xdr:to>
    <xdr:pic>
      <xdr:nvPicPr>
        <xdr:cNvPr id="901" name="Имя " descr="Descr 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388</xdr:row>
      <xdr:rowOff>9525</xdr:rowOff>
    </xdr:from>
    <xdr:to>
      <xdr:col>12</xdr:col>
      <xdr:colOff>0</xdr:colOff>
      <xdr:row>389</xdr:row>
      <xdr:rowOff>0</xdr:rowOff>
    </xdr:to>
    <xdr:pic>
      <xdr:nvPicPr>
        <xdr:cNvPr id="902" name="Имя " descr="Descr 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388</xdr:row>
      <xdr:rowOff>9525</xdr:rowOff>
    </xdr:from>
    <xdr:to>
      <xdr:col>13</xdr:col>
      <xdr:colOff>0</xdr:colOff>
      <xdr:row>389</xdr:row>
      <xdr:rowOff>0</xdr:rowOff>
    </xdr:to>
    <xdr:pic>
      <xdr:nvPicPr>
        <xdr:cNvPr id="903" name="Имя " descr="Descr 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389</xdr:row>
      <xdr:rowOff>9525</xdr:rowOff>
    </xdr:from>
    <xdr:to>
      <xdr:col>11</xdr:col>
      <xdr:colOff>0</xdr:colOff>
      <xdr:row>390</xdr:row>
      <xdr:rowOff>0</xdr:rowOff>
    </xdr:to>
    <xdr:pic>
      <xdr:nvPicPr>
        <xdr:cNvPr id="904" name="Имя " descr="Descr 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389</xdr:row>
      <xdr:rowOff>9525</xdr:rowOff>
    </xdr:from>
    <xdr:to>
      <xdr:col>12</xdr:col>
      <xdr:colOff>0</xdr:colOff>
      <xdr:row>390</xdr:row>
      <xdr:rowOff>0</xdr:rowOff>
    </xdr:to>
    <xdr:pic>
      <xdr:nvPicPr>
        <xdr:cNvPr id="905" name="Имя " descr="Descr 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389</xdr:row>
      <xdr:rowOff>9525</xdr:rowOff>
    </xdr:from>
    <xdr:to>
      <xdr:col>13</xdr:col>
      <xdr:colOff>0</xdr:colOff>
      <xdr:row>390</xdr:row>
      <xdr:rowOff>0</xdr:rowOff>
    </xdr:to>
    <xdr:pic>
      <xdr:nvPicPr>
        <xdr:cNvPr id="906" name="Имя " descr="Descr 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390</xdr:row>
      <xdr:rowOff>9525</xdr:rowOff>
    </xdr:from>
    <xdr:to>
      <xdr:col>11</xdr:col>
      <xdr:colOff>0</xdr:colOff>
      <xdr:row>391</xdr:row>
      <xdr:rowOff>0</xdr:rowOff>
    </xdr:to>
    <xdr:pic>
      <xdr:nvPicPr>
        <xdr:cNvPr id="907" name="Имя " descr="Descr 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390</xdr:row>
      <xdr:rowOff>9525</xdr:rowOff>
    </xdr:from>
    <xdr:to>
      <xdr:col>12</xdr:col>
      <xdr:colOff>0</xdr:colOff>
      <xdr:row>391</xdr:row>
      <xdr:rowOff>0</xdr:rowOff>
    </xdr:to>
    <xdr:pic>
      <xdr:nvPicPr>
        <xdr:cNvPr id="908" name="Имя " descr="Descr 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390</xdr:row>
      <xdr:rowOff>9525</xdr:rowOff>
    </xdr:from>
    <xdr:to>
      <xdr:col>13</xdr:col>
      <xdr:colOff>0</xdr:colOff>
      <xdr:row>391</xdr:row>
      <xdr:rowOff>0</xdr:rowOff>
    </xdr:to>
    <xdr:pic>
      <xdr:nvPicPr>
        <xdr:cNvPr id="909" name="Имя " descr="Descr 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391</xdr:row>
      <xdr:rowOff>9525</xdr:rowOff>
    </xdr:from>
    <xdr:to>
      <xdr:col>11</xdr:col>
      <xdr:colOff>0</xdr:colOff>
      <xdr:row>392</xdr:row>
      <xdr:rowOff>0</xdr:rowOff>
    </xdr:to>
    <xdr:pic>
      <xdr:nvPicPr>
        <xdr:cNvPr id="910" name="Имя " descr="Descr 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391</xdr:row>
      <xdr:rowOff>9525</xdr:rowOff>
    </xdr:from>
    <xdr:to>
      <xdr:col>12</xdr:col>
      <xdr:colOff>0</xdr:colOff>
      <xdr:row>392</xdr:row>
      <xdr:rowOff>0</xdr:rowOff>
    </xdr:to>
    <xdr:pic>
      <xdr:nvPicPr>
        <xdr:cNvPr id="911" name="Имя " descr="Descr 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392</xdr:row>
      <xdr:rowOff>9525</xdr:rowOff>
    </xdr:from>
    <xdr:to>
      <xdr:col>11</xdr:col>
      <xdr:colOff>0</xdr:colOff>
      <xdr:row>393</xdr:row>
      <xdr:rowOff>0</xdr:rowOff>
    </xdr:to>
    <xdr:pic>
      <xdr:nvPicPr>
        <xdr:cNvPr id="912" name="Имя " descr="Descr 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392</xdr:row>
      <xdr:rowOff>9525</xdr:rowOff>
    </xdr:from>
    <xdr:to>
      <xdr:col>12</xdr:col>
      <xdr:colOff>0</xdr:colOff>
      <xdr:row>393</xdr:row>
      <xdr:rowOff>0</xdr:rowOff>
    </xdr:to>
    <xdr:pic>
      <xdr:nvPicPr>
        <xdr:cNvPr id="913" name="Имя " descr="Descr 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393</xdr:row>
      <xdr:rowOff>9525</xdr:rowOff>
    </xdr:from>
    <xdr:to>
      <xdr:col>11</xdr:col>
      <xdr:colOff>0</xdr:colOff>
      <xdr:row>394</xdr:row>
      <xdr:rowOff>0</xdr:rowOff>
    </xdr:to>
    <xdr:pic>
      <xdr:nvPicPr>
        <xdr:cNvPr id="914" name="Имя " descr="Descr 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393</xdr:row>
      <xdr:rowOff>9525</xdr:rowOff>
    </xdr:from>
    <xdr:to>
      <xdr:col>12</xdr:col>
      <xdr:colOff>0</xdr:colOff>
      <xdr:row>394</xdr:row>
      <xdr:rowOff>0</xdr:rowOff>
    </xdr:to>
    <xdr:pic>
      <xdr:nvPicPr>
        <xdr:cNvPr id="915" name="Имя " descr="Descr 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394</xdr:row>
      <xdr:rowOff>9525</xdr:rowOff>
    </xdr:from>
    <xdr:to>
      <xdr:col>11</xdr:col>
      <xdr:colOff>0</xdr:colOff>
      <xdr:row>395</xdr:row>
      <xdr:rowOff>0</xdr:rowOff>
    </xdr:to>
    <xdr:pic>
      <xdr:nvPicPr>
        <xdr:cNvPr id="916" name="Имя " descr="Descr 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394</xdr:row>
      <xdr:rowOff>9525</xdr:rowOff>
    </xdr:from>
    <xdr:to>
      <xdr:col>12</xdr:col>
      <xdr:colOff>0</xdr:colOff>
      <xdr:row>395</xdr:row>
      <xdr:rowOff>0</xdr:rowOff>
    </xdr:to>
    <xdr:pic>
      <xdr:nvPicPr>
        <xdr:cNvPr id="917" name="Имя " descr="Descr 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395</xdr:row>
      <xdr:rowOff>9525</xdr:rowOff>
    </xdr:from>
    <xdr:to>
      <xdr:col>11</xdr:col>
      <xdr:colOff>0</xdr:colOff>
      <xdr:row>396</xdr:row>
      <xdr:rowOff>0</xdr:rowOff>
    </xdr:to>
    <xdr:pic>
      <xdr:nvPicPr>
        <xdr:cNvPr id="918" name="Имя " descr="Descr 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395</xdr:row>
      <xdr:rowOff>9525</xdr:rowOff>
    </xdr:from>
    <xdr:to>
      <xdr:col>12</xdr:col>
      <xdr:colOff>0</xdr:colOff>
      <xdr:row>396</xdr:row>
      <xdr:rowOff>0</xdr:rowOff>
    </xdr:to>
    <xdr:pic>
      <xdr:nvPicPr>
        <xdr:cNvPr id="919" name="Имя " descr="Descr 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395</xdr:row>
      <xdr:rowOff>9525</xdr:rowOff>
    </xdr:from>
    <xdr:to>
      <xdr:col>13</xdr:col>
      <xdr:colOff>0</xdr:colOff>
      <xdr:row>396</xdr:row>
      <xdr:rowOff>0</xdr:rowOff>
    </xdr:to>
    <xdr:pic>
      <xdr:nvPicPr>
        <xdr:cNvPr id="920" name="Имя " descr="Descr 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0</xdr:colOff>
      <xdr:row>395</xdr:row>
      <xdr:rowOff>9525</xdr:rowOff>
    </xdr:from>
    <xdr:to>
      <xdr:col>14</xdr:col>
      <xdr:colOff>0</xdr:colOff>
      <xdr:row>396</xdr:row>
      <xdr:rowOff>0</xdr:rowOff>
    </xdr:to>
    <xdr:pic>
      <xdr:nvPicPr>
        <xdr:cNvPr id="921" name="Имя " descr="Descr 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396</xdr:row>
      <xdr:rowOff>9525</xdr:rowOff>
    </xdr:from>
    <xdr:to>
      <xdr:col>11</xdr:col>
      <xdr:colOff>0</xdr:colOff>
      <xdr:row>397</xdr:row>
      <xdr:rowOff>0</xdr:rowOff>
    </xdr:to>
    <xdr:pic>
      <xdr:nvPicPr>
        <xdr:cNvPr id="922" name="Имя " descr="Descr 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396</xdr:row>
      <xdr:rowOff>9525</xdr:rowOff>
    </xdr:from>
    <xdr:to>
      <xdr:col>12</xdr:col>
      <xdr:colOff>0</xdr:colOff>
      <xdr:row>397</xdr:row>
      <xdr:rowOff>0</xdr:rowOff>
    </xdr:to>
    <xdr:pic>
      <xdr:nvPicPr>
        <xdr:cNvPr id="923" name="Имя " descr="Descr 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396</xdr:row>
      <xdr:rowOff>9525</xdr:rowOff>
    </xdr:from>
    <xdr:to>
      <xdr:col>13</xdr:col>
      <xdr:colOff>0</xdr:colOff>
      <xdr:row>397</xdr:row>
      <xdr:rowOff>0</xdr:rowOff>
    </xdr:to>
    <xdr:pic>
      <xdr:nvPicPr>
        <xdr:cNvPr id="924" name="Имя " descr="Descr 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397</xdr:row>
      <xdr:rowOff>9525</xdr:rowOff>
    </xdr:from>
    <xdr:to>
      <xdr:col>11</xdr:col>
      <xdr:colOff>0</xdr:colOff>
      <xdr:row>398</xdr:row>
      <xdr:rowOff>0</xdr:rowOff>
    </xdr:to>
    <xdr:pic>
      <xdr:nvPicPr>
        <xdr:cNvPr id="925" name="Имя " descr="Descr 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397</xdr:row>
      <xdr:rowOff>9525</xdr:rowOff>
    </xdr:from>
    <xdr:to>
      <xdr:col>12</xdr:col>
      <xdr:colOff>0</xdr:colOff>
      <xdr:row>398</xdr:row>
      <xdr:rowOff>0</xdr:rowOff>
    </xdr:to>
    <xdr:pic>
      <xdr:nvPicPr>
        <xdr:cNvPr id="926" name="Имя " descr="Descr 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397</xdr:row>
      <xdr:rowOff>9525</xdr:rowOff>
    </xdr:from>
    <xdr:to>
      <xdr:col>13</xdr:col>
      <xdr:colOff>0</xdr:colOff>
      <xdr:row>398</xdr:row>
      <xdr:rowOff>0</xdr:rowOff>
    </xdr:to>
    <xdr:pic>
      <xdr:nvPicPr>
        <xdr:cNvPr id="927" name="Имя " descr="Descr 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398</xdr:row>
      <xdr:rowOff>9525</xdr:rowOff>
    </xdr:from>
    <xdr:to>
      <xdr:col>11</xdr:col>
      <xdr:colOff>0</xdr:colOff>
      <xdr:row>399</xdr:row>
      <xdr:rowOff>0</xdr:rowOff>
    </xdr:to>
    <xdr:pic>
      <xdr:nvPicPr>
        <xdr:cNvPr id="928" name="Имя " descr="Descr 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398</xdr:row>
      <xdr:rowOff>9525</xdr:rowOff>
    </xdr:from>
    <xdr:to>
      <xdr:col>12</xdr:col>
      <xdr:colOff>0</xdr:colOff>
      <xdr:row>399</xdr:row>
      <xdr:rowOff>0</xdr:rowOff>
    </xdr:to>
    <xdr:pic>
      <xdr:nvPicPr>
        <xdr:cNvPr id="929" name="Имя " descr="Descr 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398</xdr:row>
      <xdr:rowOff>9525</xdr:rowOff>
    </xdr:from>
    <xdr:to>
      <xdr:col>13</xdr:col>
      <xdr:colOff>0</xdr:colOff>
      <xdr:row>399</xdr:row>
      <xdr:rowOff>0</xdr:rowOff>
    </xdr:to>
    <xdr:pic>
      <xdr:nvPicPr>
        <xdr:cNvPr id="930" name="Имя " descr="Descr 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0</xdr:colOff>
      <xdr:row>398</xdr:row>
      <xdr:rowOff>9525</xdr:rowOff>
    </xdr:from>
    <xdr:to>
      <xdr:col>14</xdr:col>
      <xdr:colOff>0</xdr:colOff>
      <xdr:row>399</xdr:row>
      <xdr:rowOff>0</xdr:rowOff>
    </xdr:to>
    <xdr:pic>
      <xdr:nvPicPr>
        <xdr:cNvPr id="931" name="Имя " descr="Descr 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399</xdr:row>
      <xdr:rowOff>9525</xdr:rowOff>
    </xdr:from>
    <xdr:to>
      <xdr:col>11</xdr:col>
      <xdr:colOff>0</xdr:colOff>
      <xdr:row>400</xdr:row>
      <xdr:rowOff>0</xdr:rowOff>
    </xdr:to>
    <xdr:pic>
      <xdr:nvPicPr>
        <xdr:cNvPr id="932" name="Имя " descr="Descr 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399</xdr:row>
      <xdr:rowOff>9525</xdr:rowOff>
    </xdr:from>
    <xdr:to>
      <xdr:col>12</xdr:col>
      <xdr:colOff>0</xdr:colOff>
      <xdr:row>400</xdr:row>
      <xdr:rowOff>0</xdr:rowOff>
    </xdr:to>
    <xdr:pic>
      <xdr:nvPicPr>
        <xdr:cNvPr id="933" name="Имя " descr="Descr 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399</xdr:row>
      <xdr:rowOff>9525</xdr:rowOff>
    </xdr:from>
    <xdr:to>
      <xdr:col>13</xdr:col>
      <xdr:colOff>0</xdr:colOff>
      <xdr:row>400</xdr:row>
      <xdr:rowOff>0</xdr:rowOff>
    </xdr:to>
    <xdr:pic>
      <xdr:nvPicPr>
        <xdr:cNvPr id="934" name="Имя " descr="Descr 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0</xdr:colOff>
      <xdr:row>399</xdr:row>
      <xdr:rowOff>9525</xdr:rowOff>
    </xdr:from>
    <xdr:to>
      <xdr:col>14</xdr:col>
      <xdr:colOff>0</xdr:colOff>
      <xdr:row>400</xdr:row>
      <xdr:rowOff>0</xdr:rowOff>
    </xdr:to>
    <xdr:pic>
      <xdr:nvPicPr>
        <xdr:cNvPr id="935" name="Имя " descr="Descr 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400</xdr:row>
      <xdr:rowOff>9525</xdr:rowOff>
    </xdr:from>
    <xdr:to>
      <xdr:col>11</xdr:col>
      <xdr:colOff>0</xdr:colOff>
      <xdr:row>401</xdr:row>
      <xdr:rowOff>0</xdr:rowOff>
    </xdr:to>
    <xdr:pic>
      <xdr:nvPicPr>
        <xdr:cNvPr id="936" name="Имя " descr="Descr 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400</xdr:row>
      <xdr:rowOff>9525</xdr:rowOff>
    </xdr:from>
    <xdr:to>
      <xdr:col>12</xdr:col>
      <xdr:colOff>0</xdr:colOff>
      <xdr:row>401</xdr:row>
      <xdr:rowOff>0</xdr:rowOff>
    </xdr:to>
    <xdr:pic>
      <xdr:nvPicPr>
        <xdr:cNvPr id="937" name="Имя " descr="Descr 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400</xdr:row>
      <xdr:rowOff>9525</xdr:rowOff>
    </xdr:from>
    <xdr:to>
      <xdr:col>13</xdr:col>
      <xdr:colOff>0</xdr:colOff>
      <xdr:row>401</xdr:row>
      <xdr:rowOff>0</xdr:rowOff>
    </xdr:to>
    <xdr:pic>
      <xdr:nvPicPr>
        <xdr:cNvPr id="938" name="Имя " descr="Descr 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0</xdr:colOff>
      <xdr:row>400</xdr:row>
      <xdr:rowOff>9525</xdr:rowOff>
    </xdr:from>
    <xdr:to>
      <xdr:col>14</xdr:col>
      <xdr:colOff>0</xdr:colOff>
      <xdr:row>401</xdr:row>
      <xdr:rowOff>0</xdr:rowOff>
    </xdr:to>
    <xdr:pic>
      <xdr:nvPicPr>
        <xdr:cNvPr id="939" name="Имя " descr="Descr 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401</xdr:row>
      <xdr:rowOff>9525</xdr:rowOff>
    </xdr:from>
    <xdr:to>
      <xdr:col>11</xdr:col>
      <xdr:colOff>0</xdr:colOff>
      <xdr:row>402</xdr:row>
      <xdr:rowOff>0</xdr:rowOff>
    </xdr:to>
    <xdr:pic>
      <xdr:nvPicPr>
        <xdr:cNvPr id="940" name="Имя " descr="Descr 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401</xdr:row>
      <xdr:rowOff>9525</xdr:rowOff>
    </xdr:from>
    <xdr:to>
      <xdr:col>12</xdr:col>
      <xdr:colOff>0</xdr:colOff>
      <xdr:row>402</xdr:row>
      <xdr:rowOff>0</xdr:rowOff>
    </xdr:to>
    <xdr:pic>
      <xdr:nvPicPr>
        <xdr:cNvPr id="941" name="Имя " descr="Descr 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401</xdr:row>
      <xdr:rowOff>9525</xdr:rowOff>
    </xdr:from>
    <xdr:to>
      <xdr:col>13</xdr:col>
      <xdr:colOff>0</xdr:colOff>
      <xdr:row>402</xdr:row>
      <xdr:rowOff>0</xdr:rowOff>
    </xdr:to>
    <xdr:pic>
      <xdr:nvPicPr>
        <xdr:cNvPr id="942" name="Имя " descr="Descr 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0</xdr:colOff>
      <xdr:row>401</xdr:row>
      <xdr:rowOff>9525</xdr:rowOff>
    </xdr:from>
    <xdr:to>
      <xdr:col>14</xdr:col>
      <xdr:colOff>0</xdr:colOff>
      <xdr:row>402</xdr:row>
      <xdr:rowOff>0</xdr:rowOff>
    </xdr:to>
    <xdr:pic>
      <xdr:nvPicPr>
        <xdr:cNvPr id="943" name="Имя " descr="Descr 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402</xdr:row>
      <xdr:rowOff>9525</xdr:rowOff>
    </xdr:from>
    <xdr:to>
      <xdr:col>11</xdr:col>
      <xdr:colOff>0</xdr:colOff>
      <xdr:row>403</xdr:row>
      <xdr:rowOff>0</xdr:rowOff>
    </xdr:to>
    <xdr:pic>
      <xdr:nvPicPr>
        <xdr:cNvPr id="944" name="Имя " descr="Descr 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402</xdr:row>
      <xdr:rowOff>9525</xdr:rowOff>
    </xdr:from>
    <xdr:to>
      <xdr:col>12</xdr:col>
      <xdr:colOff>0</xdr:colOff>
      <xdr:row>403</xdr:row>
      <xdr:rowOff>0</xdr:rowOff>
    </xdr:to>
    <xdr:pic>
      <xdr:nvPicPr>
        <xdr:cNvPr id="945" name="Имя " descr="Descr 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402</xdr:row>
      <xdr:rowOff>9525</xdr:rowOff>
    </xdr:from>
    <xdr:to>
      <xdr:col>13</xdr:col>
      <xdr:colOff>0</xdr:colOff>
      <xdr:row>403</xdr:row>
      <xdr:rowOff>0</xdr:rowOff>
    </xdr:to>
    <xdr:pic>
      <xdr:nvPicPr>
        <xdr:cNvPr id="946" name="Имя " descr="Descr 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13</xdr:col>
      <xdr:colOff>0</xdr:colOff>
      <xdr:row>402</xdr:row>
      <xdr:rowOff>9525</xdr:rowOff>
    </xdr:from>
    <xdr:to>
      <xdr:col>14</xdr:col>
      <xdr:colOff>0</xdr:colOff>
      <xdr:row>403</xdr:row>
      <xdr:rowOff>0</xdr:rowOff>
    </xdr:to>
    <xdr:pic>
      <xdr:nvPicPr>
        <xdr:cNvPr id="947" name="Имя " descr="Descr 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403</xdr:row>
      <xdr:rowOff>9525</xdr:rowOff>
    </xdr:from>
    <xdr:to>
      <xdr:col>11</xdr:col>
      <xdr:colOff>0</xdr:colOff>
      <xdr:row>404</xdr:row>
      <xdr:rowOff>0</xdr:rowOff>
    </xdr:to>
    <xdr:pic>
      <xdr:nvPicPr>
        <xdr:cNvPr id="948" name="Имя " descr="Descr 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403</xdr:row>
      <xdr:rowOff>9525</xdr:rowOff>
    </xdr:from>
    <xdr:to>
      <xdr:col>12</xdr:col>
      <xdr:colOff>0</xdr:colOff>
      <xdr:row>404</xdr:row>
      <xdr:rowOff>0</xdr:rowOff>
    </xdr:to>
    <xdr:pic>
      <xdr:nvPicPr>
        <xdr:cNvPr id="949" name="Имя " descr="Descr 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12</xdr:col>
      <xdr:colOff>0</xdr:colOff>
      <xdr:row>403</xdr:row>
      <xdr:rowOff>9525</xdr:rowOff>
    </xdr:from>
    <xdr:to>
      <xdr:col>13</xdr:col>
      <xdr:colOff>0</xdr:colOff>
      <xdr:row>404</xdr:row>
      <xdr:rowOff>0</xdr:rowOff>
    </xdr:to>
    <xdr:pic>
      <xdr:nvPicPr>
        <xdr:cNvPr id="950" name="Имя " descr="Descr 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404</xdr:row>
      <xdr:rowOff>9525</xdr:rowOff>
    </xdr:from>
    <xdr:to>
      <xdr:col>11</xdr:col>
      <xdr:colOff>0</xdr:colOff>
      <xdr:row>405</xdr:row>
      <xdr:rowOff>0</xdr:rowOff>
    </xdr:to>
    <xdr:pic>
      <xdr:nvPicPr>
        <xdr:cNvPr id="951" name="Имя " descr="Descr 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404</xdr:row>
      <xdr:rowOff>9525</xdr:rowOff>
    </xdr:from>
    <xdr:to>
      <xdr:col>12</xdr:col>
      <xdr:colOff>0</xdr:colOff>
      <xdr:row>405</xdr:row>
      <xdr:rowOff>0</xdr:rowOff>
    </xdr:to>
    <xdr:pic>
      <xdr:nvPicPr>
        <xdr:cNvPr id="952" name="Имя " descr="Descr 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405</xdr:row>
      <xdr:rowOff>9525</xdr:rowOff>
    </xdr:from>
    <xdr:to>
      <xdr:col>11</xdr:col>
      <xdr:colOff>0</xdr:colOff>
      <xdr:row>406</xdr:row>
      <xdr:rowOff>0</xdr:rowOff>
    </xdr:to>
    <xdr:pic>
      <xdr:nvPicPr>
        <xdr:cNvPr id="953" name="Имя " descr="Descr 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405</xdr:row>
      <xdr:rowOff>9525</xdr:rowOff>
    </xdr:from>
    <xdr:to>
      <xdr:col>12</xdr:col>
      <xdr:colOff>0</xdr:colOff>
      <xdr:row>406</xdr:row>
      <xdr:rowOff>0</xdr:rowOff>
    </xdr:to>
    <xdr:pic>
      <xdr:nvPicPr>
        <xdr:cNvPr id="954" name="Имя " descr="Descr 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406</xdr:row>
      <xdr:rowOff>9525</xdr:rowOff>
    </xdr:from>
    <xdr:to>
      <xdr:col>11</xdr:col>
      <xdr:colOff>0</xdr:colOff>
      <xdr:row>407</xdr:row>
      <xdr:rowOff>0</xdr:rowOff>
    </xdr:to>
    <xdr:pic>
      <xdr:nvPicPr>
        <xdr:cNvPr id="955" name="Имя " descr="Descr 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406</xdr:row>
      <xdr:rowOff>9525</xdr:rowOff>
    </xdr:from>
    <xdr:to>
      <xdr:col>12</xdr:col>
      <xdr:colOff>0</xdr:colOff>
      <xdr:row>407</xdr:row>
      <xdr:rowOff>0</xdr:rowOff>
    </xdr:to>
    <xdr:pic>
      <xdr:nvPicPr>
        <xdr:cNvPr id="956" name="Имя " descr="Descr 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10</xdr:col>
      <xdr:colOff>0</xdr:colOff>
      <xdr:row>407</xdr:row>
      <xdr:rowOff>9525</xdr:rowOff>
    </xdr:from>
    <xdr:to>
      <xdr:col>11</xdr:col>
      <xdr:colOff>0</xdr:colOff>
      <xdr:row>408</xdr:row>
      <xdr:rowOff>0</xdr:rowOff>
    </xdr:to>
    <xdr:pic>
      <xdr:nvPicPr>
        <xdr:cNvPr id="957" name="Имя " descr="Descr 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11</xdr:col>
      <xdr:colOff>0</xdr:colOff>
      <xdr:row>407</xdr:row>
      <xdr:rowOff>9525</xdr:rowOff>
    </xdr:from>
    <xdr:to>
      <xdr:col>12</xdr:col>
      <xdr:colOff>0</xdr:colOff>
      <xdr:row>408</xdr:row>
      <xdr:rowOff>0</xdr:rowOff>
    </xdr:to>
    <xdr:pic>
      <xdr:nvPicPr>
        <xdr:cNvPr id="958" name="Имя " descr="Descr 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N408"/>
  <sheetViews>
    <sheetView tabSelected="1" topLeftCell="A406" workbookViewId="0">
      <selection activeCell="B413" sqref="B413"/>
    </sheetView>
  </sheetViews>
  <sheetFormatPr defaultColWidth="10.5" defaultRowHeight="11.45" customHeight="1" x14ac:dyDescent="0.2"/>
  <cols>
    <col min="1" max="1" width="5.83203125" style="1" customWidth="1"/>
    <col min="2" max="2" width="14.33203125" style="1" customWidth="1"/>
    <col min="3" max="3" width="12.5" style="1" customWidth="1"/>
    <col min="4" max="4" width="40.1640625" style="1" customWidth="1"/>
    <col min="5" max="5" width="21" style="1" customWidth="1"/>
    <col min="6" max="6" width="0.1640625" style="1" customWidth="1"/>
    <col min="7" max="7" width="16" style="1" customWidth="1"/>
    <col min="8" max="10" width="17.5" style="1" customWidth="1"/>
    <col min="11" max="11" width="19.5" style="1" customWidth="1"/>
    <col min="12" max="14" width="10.5" style="1" customWidth="1"/>
  </cols>
  <sheetData>
    <row r="1" spans="1:11" s="1" customFormat="1" ht="26.1" customHeight="1" x14ac:dyDescent="0.2">
      <c r="A1" s="2" t="s">
        <v>0</v>
      </c>
      <c r="B1" s="3" t="s">
        <v>1</v>
      </c>
      <c r="C1" s="3" t="s">
        <v>2</v>
      </c>
      <c r="D1" s="15" t="s">
        <v>3</v>
      </c>
      <c r="E1" s="15"/>
      <c r="F1" s="16" t="s">
        <v>4</v>
      </c>
      <c r="G1" s="16"/>
      <c r="H1" s="5" t="s">
        <v>5</v>
      </c>
      <c r="I1" s="4" t="s">
        <v>6</v>
      </c>
      <c r="J1" s="5" t="s">
        <v>7</v>
      </c>
      <c r="K1" s="4" t="s">
        <v>8</v>
      </c>
    </row>
    <row r="2" spans="1:11" s="6" customFormat="1" ht="87.95" customHeight="1" x14ac:dyDescent="0.2">
      <c r="A2" s="7">
        <v>1</v>
      </c>
      <c r="B2" s="8" t="s">
        <v>9</v>
      </c>
      <c r="C2" s="12" t="str">
        <f>HYPERLINK("https://kancmaster.com.ua/index.php?route=product/search&amp;search=390485","На сайті")</f>
        <v>На сайті</v>
      </c>
      <c r="D2" s="13" t="s">
        <v>10</v>
      </c>
      <c r="E2" s="13"/>
      <c r="F2" s="14">
        <v>5056137112982</v>
      </c>
      <c r="G2" s="14"/>
      <c r="H2" s="9">
        <v>1</v>
      </c>
      <c r="I2" s="10" t="s">
        <v>11</v>
      </c>
      <c r="J2" s="11"/>
    </row>
    <row r="3" spans="1:11" s="6" customFormat="1" ht="87.95" customHeight="1" x14ac:dyDescent="0.2">
      <c r="A3" s="7">
        <v>2</v>
      </c>
      <c r="B3" s="8" t="s">
        <v>12</v>
      </c>
      <c r="C3" s="12" t="str">
        <f>HYPERLINK("https://kancmaster.com.ua/index.php?route=product/search&amp;search=390790     ","На сайті")</f>
        <v>На сайті</v>
      </c>
      <c r="D3" s="13" t="s">
        <v>13</v>
      </c>
      <c r="E3" s="13"/>
      <c r="F3" s="14">
        <v>5056574429469</v>
      </c>
      <c r="G3" s="14"/>
      <c r="H3" s="9">
        <v>1</v>
      </c>
      <c r="I3" s="10" t="s">
        <v>11</v>
      </c>
      <c r="J3" s="11"/>
    </row>
    <row r="4" spans="1:11" s="6" customFormat="1" ht="87.95" customHeight="1" x14ac:dyDescent="0.2">
      <c r="A4" s="7">
        <v>3</v>
      </c>
      <c r="B4" s="8" t="s">
        <v>14</v>
      </c>
      <c r="C4" s="12" t="str">
        <f>HYPERLINK("https://kancmaster.com.ua/index.php?route=product/search&amp;search=390781     ","На сайті")</f>
        <v>На сайті</v>
      </c>
      <c r="D4" s="13" t="s">
        <v>15</v>
      </c>
      <c r="E4" s="13"/>
      <c r="F4" s="14">
        <v>5056574429377</v>
      </c>
      <c r="G4" s="14"/>
      <c r="H4" s="9">
        <v>1</v>
      </c>
      <c r="I4" s="10" t="s">
        <v>11</v>
      </c>
      <c r="J4" s="11"/>
    </row>
    <row r="5" spans="1:11" s="6" customFormat="1" ht="87.95" customHeight="1" x14ac:dyDescent="0.2">
      <c r="A5" s="7">
        <v>4</v>
      </c>
      <c r="B5" s="8" t="s">
        <v>16</v>
      </c>
      <c r="C5" s="12" t="str">
        <f>HYPERLINK("https://kancmaster.com.ua/index.php?route=product/search&amp;search=390782     ","На сайті")</f>
        <v>На сайті</v>
      </c>
      <c r="D5" s="13" t="s">
        <v>17</v>
      </c>
      <c r="E5" s="13"/>
      <c r="F5" s="14">
        <v>5056574429384</v>
      </c>
      <c r="G5" s="14"/>
      <c r="H5" s="9">
        <v>1</v>
      </c>
      <c r="I5" s="10" t="s">
        <v>11</v>
      </c>
      <c r="J5" s="11"/>
    </row>
    <row r="6" spans="1:11" s="6" customFormat="1" ht="87.95" customHeight="1" x14ac:dyDescent="0.2">
      <c r="A6" s="7">
        <v>5</v>
      </c>
      <c r="B6" s="8" t="s">
        <v>18</v>
      </c>
      <c r="C6" s="12" t="str">
        <f>HYPERLINK("https://kancmaster.com.ua/index.php?route=product/search&amp;search=390620","На сайті")</f>
        <v>На сайті</v>
      </c>
      <c r="D6" s="13" t="s">
        <v>19</v>
      </c>
      <c r="E6" s="13"/>
      <c r="F6" s="14">
        <v>5056574404602</v>
      </c>
      <c r="G6" s="14"/>
      <c r="H6" s="9">
        <v>1</v>
      </c>
      <c r="I6" s="10" t="s">
        <v>11</v>
      </c>
      <c r="J6" s="11"/>
    </row>
    <row r="7" spans="1:11" s="6" customFormat="1" ht="87.95" customHeight="1" x14ac:dyDescent="0.2">
      <c r="A7" s="7">
        <v>6</v>
      </c>
      <c r="B7" s="8" t="s">
        <v>20</v>
      </c>
      <c r="C7" s="12" t="str">
        <f>HYPERLINK("https://kancmaster.com.ua/index.php?route=product/search&amp;search=390617","На сайті")</f>
        <v>На сайті</v>
      </c>
      <c r="D7" s="13" t="s">
        <v>21</v>
      </c>
      <c r="E7" s="13"/>
      <c r="F7" s="14">
        <v>4820258570157</v>
      </c>
      <c r="G7" s="14"/>
      <c r="H7" s="9">
        <v>1</v>
      </c>
      <c r="I7" s="10" t="s">
        <v>11</v>
      </c>
      <c r="J7" s="11"/>
    </row>
    <row r="8" spans="1:11" s="6" customFormat="1" ht="87.95" customHeight="1" x14ac:dyDescent="0.2">
      <c r="A8" s="7">
        <v>7</v>
      </c>
      <c r="B8" s="8" t="s">
        <v>22</v>
      </c>
      <c r="C8" s="12" t="str">
        <f>HYPERLINK("https://kancmaster.com.ua/index.php?route=product/search&amp;search=390613","На сайті")</f>
        <v>На сайті</v>
      </c>
      <c r="D8" s="13" t="s">
        <v>23</v>
      </c>
      <c r="E8" s="13"/>
      <c r="F8" s="14">
        <v>4820258570119</v>
      </c>
      <c r="G8" s="14"/>
      <c r="H8" s="9">
        <v>1</v>
      </c>
      <c r="I8" s="10" t="s">
        <v>11</v>
      </c>
      <c r="J8" s="11"/>
    </row>
    <row r="9" spans="1:11" s="6" customFormat="1" ht="87.95" customHeight="1" x14ac:dyDescent="0.2">
      <c r="A9" s="7">
        <v>8</v>
      </c>
      <c r="B9" s="8" t="s">
        <v>24</v>
      </c>
      <c r="C9" s="12" t="str">
        <f>HYPERLINK("https://kancmaster.com.ua/index.php?route=product/search&amp;search=390614","На сайті")</f>
        <v>На сайті</v>
      </c>
      <c r="D9" s="13" t="s">
        <v>25</v>
      </c>
      <c r="E9" s="13"/>
      <c r="F9" s="14">
        <v>4820258570126</v>
      </c>
      <c r="G9" s="14"/>
      <c r="H9" s="9">
        <v>1</v>
      </c>
      <c r="I9" s="10" t="s">
        <v>11</v>
      </c>
      <c r="J9" s="11"/>
    </row>
    <row r="10" spans="1:11" s="6" customFormat="1" ht="87.95" customHeight="1" x14ac:dyDescent="0.2">
      <c r="A10" s="7">
        <v>9</v>
      </c>
      <c r="B10" s="8" t="s">
        <v>26</v>
      </c>
      <c r="C10" s="12" t="str">
        <f>HYPERLINK("https://kancmaster.com.ua/index.php?route=product/search&amp;search=390618","На сайті")</f>
        <v>На сайті</v>
      </c>
      <c r="D10" s="13" t="s">
        <v>27</v>
      </c>
      <c r="E10" s="13"/>
      <c r="F10" s="14">
        <v>4820258570164</v>
      </c>
      <c r="G10" s="14"/>
      <c r="H10" s="9">
        <v>1</v>
      </c>
      <c r="I10" s="10" t="s">
        <v>11</v>
      </c>
      <c r="J10" s="11"/>
    </row>
    <row r="11" spans="1:11" s="6" customFormat="1" ht="87.95" customHeight="1" x14ac:dyDescent="0.2">
      <c r="A11" s="7">
        <v>10</v>
      </c>
      <c r="B11" s="8" t="s">
        <v>28</v>
      </c>
      <c r="C11" s="12" t="str">
        <f>HYPERLINK("https://kancmaster.com.ua/index.php?route=product/search&amp;search=390783     ","На сайті")</f>
        <v>На сайті</v>
      </c>
      <c r="D11" s="13" t="s">
        <v>29</v>
      </c>
      <c r="E11" s="13"/>
      <c r="F11" s="14">
        <v>5056574429391</v>
      </c>
      <c r="G11" s="14"/>
      <c r="H11" s="9">
        <v>1</v>
      </c>
      <c r="I11" s="10" t="s">
        <v>11</v>
      </c>
      <c r="J11" s="11"/>
    </row>
    <row r="12" spans="1:11" s="6" customFormat="1" ht="87.95" customHeight="1" x14ac:dyDescent="0.2">
      <c r="A12" s="7">
        <v>11</v>
      </c>
      <c r="B12" s="8" t="s">
        <v>30</v>
      </c>
      <c r="C12" s="12" t="str">
        <f>HYPERLINK("https://kancmaster.com.ua/index.php?route=product/search&amp;search=390788     ","На сайті")</f>
        <v>На сайті</v>
      </c>
      <c r="D12" s="13" t="s">
        <v>31</v>
      </c>
      <c r="E12" s="13"/>
      <c r="F12" s="14">
        <v>5056574429445</v>
      </c>
      <c r="G12" s="14"/>
      <c r="H12" s="9">
        <v>1</v>
      </c>
      <c r="I12" s="10" t="s">
        <v>11</v>
      </c>
      <c r="J12" s="11"/>
    </row>
    <row r="13" spans="1:11" s="6" customFormat="1" ht="87.95" customHeight="1" x14ac:dyDescent="0.2">
      <c r="A13" s="7">
        <v>12</v>
      </c>
      <c r="B13" s="8" t="s">
        <v>32</v>
      </c>
      <c r="C13" s="12" t="str">
        <f>HYPERLINK("https://kancmaster.com.ua/index.php?route=product/search&amp;search=390789     ","На сайті")</f>
        <v>На сайті</v>
      </c>
      <c r="D13" s="13" t="s">
        <v>33</v>
      </c>
      <c r="E13" s="13"/>
      <c r="F13" s="14">
        <v>5056574429452</v>
      </c>
      <c r="G13" s="14"/>
      <c r="H13" s="9">
        <v>1</v>
      </c>
      <c r="I13" s="10" t="s">
        <v>11</v>
      </c>
      <c r="J13" s="11"/>
    </row>
    <row r="14" spans="1:11" s="6" customFormat="1" ht="87.95" customHeight="1" x14ac:dyDescent="0.2">
      <c r="A14" s="7">
        <v>13</v>
      </c>
      <c r="B14" s="8" t="s">
        <v>34</v>
      </c>
      <c r="C14" s="12" t="str">
        <f>HYPERLINK("https://kancmaster.com.ua/index.php?route=product/search&amp;search=390787     ","На сайті")</f>
        <v>На сайті</v>
      </c>
      <c r="D14" s="13" t="s">
        <v>35</v>
      </c>
      <c r="E14" s="13"/>
      <c r="F14" s="14">
        <v>5056574429438</v>
      </c>
      <c r="G14" s="14"/>
      <c r="H14" s="9">
        <v>1</v>
      </c>
      <c r="I14" s="10" t="s">
        <v>11</v>
      </c>
      <c r="J14" s="11"/>
    </row>
    <row r="15" spans="1:11" s="6" customFormat="1" ht="87.95" customHeight="1" x14ac:dyDescent="0.2">
      <c r="A15" s="7">
        <v>14</v>
      </c>
      <c r="B15" s="8" t="s">
        <v>36</v>
      </c>
      <c r="C15" s="12" t="str">
        <f>HYPERLINK("https://kancmaster.com.ua/index.php?route=product/search&amp;search=390786     ","На сайті")</f>
        <v>На сайті</v>
      </c>
      <c r="D15" s="13" t="s">
        <v>37</v>
      </c>
      <c r="E15" s="13"/>
      <c r="F15" s="14">
        <v>5056574429421</v>
      </c>
      <c r="G15" s="14"/>
      <c r="H15" s="9">
        <v>1</v>
      </c>
      <c r="I15" s="10" t="s">
        <v>11</v>
      </c>
      <c r="J15" s="11"/>
    </row>
    <row r="16" spans="1:11" s="6" customFormat="1" ht="87.95" customHeight="1" x14ac:dyDescent="0.2">
      <c r="A16" s="7">
        <v>15</v>
      </c>
      <c r="B16" s="8" t="s">
        <v>38</v>
      </c>
      <c r="C16" s="12" t="str">
        <f>HYPERLINK("https://kancmaster.com.ua/index.php?route=product/search&amp;search=390785     ","На сайті")</f>
        <v>На сайті</v>
      </c>
      <c r="D16" s="13" t="s">
        <v>39</v>
      </c>
      <c r="E16" s="13"/>
      <c r="F16" s="14">
        <v>5056574429414</v>
      </c>
      <c r="G16" s="14"/>
      <c r="H16" s="9">
        <v>1</v>
      </c>
      <c r="I16" s="10" t="s">
        <v>11</v>
      </c>
      <c r="J16" s="11"/>
    </row>
    <row r="17" spans="1:10" s="6" customFormat="1" ht="87.95" customHeight="1" x14ac:dyDescent="0.2">
      <c r="A17" s="7">
        <v>16</v>
      </c>
      <c r="B17" s="8" t="s">
        <v>40</v>
      </c>
      <c r="C17" s="12" t="str">
        <f>HYPERLINK("https://kancmaster.com.ua/index.php?route=product/search&amp;search=390612","На сайті")</f>
        <v>На сайті</v>
      </c>
      <c r="D17" s="13" t="s">
        <v>41</v>
      </c>
      <c r="E17" s="13"/>
      <c r="F17" s="14">
        <v>4820258570102</v>
      </c>
      <c r="G17" s="14"/>
      <c r="H17" s="9">
        <v>1</v>
      </c>
      <c r="I17" s="10" t="s">
        <v>11</v>
      </c>
      <c r="J17" s="11"/>
    </row>
    <row r="18" spans="1:10" s="6" customFormat="1" ht="87.95" customHeight="1" x14ac:dyDescent="0.2">
      <c r="A18" s="7">
        <v>17</v>
      </c>
      <c r="B18" s="8" t="s">
        <v>42</v>
      </c>
      <c r="C18" s="12" t="str">
        <f>HYPERLINK("https://kancmaster.com.ua/index.php?route=product/search&amp;search=390615","На сайті")</f>
        <v>На сайті</v>
      </c>
      <c r="D18" s="13" t="s">
        <v>43</v>
      </c>
      <c r="E18" s="13"/>
      <c r="F18" s="14">
        <v>4820258570133</v>
      </c>
      <c r="G18" s="14"/>
      <c r="H18" s="9">
        <v>1</v>
      </c>
      <c r="I18" s="10" t="s">
        <v>11</v>
      </c>
      <c r="J18" s="11"/>
    </row>
    <row r="19" spans="1:10" s="6" customFormat="1" ht="87.95" customHeight="1" x14ac:dyDescent="0.2">
      <c r="A19" s="7">
        <v>18</v>
      </c>
      <c r="B19" s="8" t="s">
        <v>44</v>
      </c>
      <c r="C19" s="12" t="str">
        <f>HYPERLINK("https://kancmaster.com.ua/index.php?route=product/search&amp;search=390784     ","На сайті")</f>
        <v>На сайті</v>
      </c>
      <c r="D19" s="13" t="s">
        <v>45</v>
      </c>
      <c r="E19" s="13"/>
      <c r="F19" s="14">
        <v>5056574429407</v>
      </c>
      <c r="G19" s="14"/>
      <c r="H19" s="9">
        <v>1</v>
      </c>
      <c r="I19" s="10" t="s">
        <v>11</v>
      </c>
      <c r="J19" s="11"/>
    </row>
    <row r="20" spans="1:10" s="6" customFormat="1" ht="87.95" customHeight="1" x14ac:dyDescent="0.2">
      <c r="A20" s="7">
        <v>19</v>
      </c>
      <c r="B20" s="8" t="s">
        <v>46</v>
      </c>
      <c r="C20" s="12" t="str">
        <f>HYPERLINK("https://kancmaster.com.ua/index.php?route=product/search&amp;search=390619","На сайті")</f>
        <v>На сайті</v>
      </c>
      <c r="D20" s="13" t="s">
        <v>47</v>
      </c>
      <c r="E20" s="13"/>
      <c r="F20" s="14">
        <v>4820258570171</v>
      </c>
      <c r="G20" s="14"/>
      <c r="H20" s="9">
        <v>1</v>
      </c>
      <c r="I20" s="10" t="s">
        <v>11</v>
      </c>
      <c r="J20" s="11"/>
    </row>
    <row r="21" spans="1:10" s="6" customFormat="1" ht="87.95" customHeight="1" x14ac:dyDescent="0.2">
      <c r="A21" s="7">
        <v>20</v>
      </c>
      <c r="B21" s="8" t="s">
        <v>48</v>
      </c>
      <c r="C21" s="12" t="str">
        <f>HYPERLINK("https://kancmaster.com.ua/index.php?route=product/search&amp;search=390616","На сайті")</f>
        <v>На сайті</v>
      </c>
      <c r="D21" s="13" t="s">
        <v>49</v>
      </c>
      <c r="E21" s="13"/>
      <c r="F21" s="14">
        <v>4820258570140</v>
      </c>
      <c r="G21" s="14"/>
      <c r="H21" s="9">
        <v>1</v>
      </c>
      <c r="I21" s="10" t="s">
        <v>11</v>
      </c>
      <c r="J21" s="11"/>
    </row>
    <row r="22" spans="1:10" s="6" customFormat="1" ht="87.95" customHeight="1" x14ac:dyDescent="0.2">
      <c r="A22" s="7">
        <v>21</v>
      </c>
      <c r="B22" s="8" t="s">
        <v>50</v>
      </c>
      <c r="C22" s="12" t="str">
        <f>HYPERLINK("https://kancmaster.com.ua/index.php?route=product/search&amp;search=390611","На сайті")</f>
        <v>На сайті</v>
      </c>
      <c r="D22" s="13" t="s">
        <v>51</v>
      </c>
      <c r="E22" s="13"/>
      <c r="F22" s="14">
        <v>4820258570096</v>
      </c>
      <c r="G22" s="14"/>
      <c r="H22" s="9">
        <v>1</v>
      </c>
      <c r="I22" s="10" t="s">
        <v>11</v>
      </c>
      <c r="J22" s="11"/>
    </row>
    <row r="23" spans="1:10" s="6" customFormat="1" ht="87.95" customHeight="1" x14ac:dyDescent="0.2">
      <c r="A23" s="7">
        <v>22</v>
      </c>
      <c r="B23" s="8" t="s">
        <v>52</v>
      </c>
      <c r="C23" s="12" t="str">
        <f>HYPERLINK("https://kancmaster.com.ua/index.php?route=product/search&amp;search=390603","На сайті")</f>
        <v>На сайті</v>
      </c>
      <c r="D23" s="13" t="s">
        <v>53</v>
      </c>
      <c r="E23" s="13"/>
      <c r="F23" s="14">
        <v>4820253269469</v>
      </c>
      <c r="G23" s="14"/>
      <c r="H23" s="9">
        <v>1</v>
      </c>
      <c r="I23" s="10" t="s">
        <v>11</v>
      </c>
      <c r="J23" s="11"/>
    </row>
    <row r="24" spans="1:10" s="6" customFormat="1" ht="87.95" customHeight="1" x14ac:dyDescent="0.2">
      <c r="A24" s="7">
        <v>23</v>
      </c>
      <c r="B24" s="8" t="s">
        <v>54</v>
      </c>
      <c r="C24" s="12" t="str">
        <f>HYPERLINK("https://kancmaster.com.ua/index.php?route=product/search&amp;search=390604","На сайті")</f>
        <v>На сайті</v>
      </c>
      <c r="D24" s="13" t="s">
        <v>55</v>
      </c>
      <c r="E24" s="13"/>
      <c r="F24" s="14">
        <v>4820253269476</v>
      </c>
      <c r="G24" s="14"/>
      <c r="H24" s="9">
        <v>1</v>
      </c>
      <c r="I24" s="10" t="s">
        <v>11</v>
      </c>
      <c r="J24" s="11"/>
    </row>
    <row r="25" spans="1:10" s="6" customFormat="1" ht="87.95" customHeight="1" x14ac:dyDescent="0.2">
      <c r="A25" s="7">
        <v>24</v>
      </c>
      <c r="B25" s="8" t="s">
        <v>56</v>
      </c>
      <c r="C25" s="12" t="str">
        <f>HYPERLINK("https://kancmaster.com.ua/index.php?route=product/search&amp;search=390605","На сайті")</f>
        <v>На сайті</v>
      </c>
      <c r="D25" s="13" t="s">
        <v>57</v>
      </c>
      <c r="E25" s="13"/>
      <c r="F25" s="14">
        <v>4820253269483</v>
      </c>
      <c r="G25" s="14"/>
      <c r="H25" s="9">
        <v>1</v>
      </c>
      <c r="I25" s="10" t="s">
        <v>11</v>
      </c>
      <c r="J25" s="11"/>
    </row>
    <row r="26" spans="1:10" s="6" customFormat="1" ht="87.95" customHeight="1" x14ac:dyDescent="0.2">
      <c r="A26" s="7">
        <v>25</v>
      </c>
      <c r="B26" s="8" t="s">
        <v>58</v>
      </c>
      <c r="C26" s="12" t="str">
        <f>HYPERLINK("https://kancmaster.com.ua/index.php?route=product/search&amp;search=390606","На сайті")</f>
        <v>На сайті</v>
      </c>
      <c r="D26" s="13" t="s">
        <v>59</v>
      </c>
      <c r="E26" s="13"/>
      <c r="F26" s="14">
        <v>4820253269490</v>
      </c>
      <c r="G26" s="14"/>
      <c r="H26" s="9">
        <v>1</v>
      </c>
      <c r="I26" s="10" t="s">
        <v>11</v>
      </c>
      <c r="J26" s="11"/>
    </row>
    <row r="27" spans="1:10" s="6" customFormat="1" ht="87.95" customHeight="1" x14ac:dyDescent="0.2">
      <c r="A27" s="7">
        <v>26</v>
      </c>
      <c r="B27" s="8" t="s">
        <v>60</v>
      </c>
      <c r="C27" s="12" t="str">
        <f>HYPERLINK("https://kancmaster.com.ua/index.php?route=product/search&amp;search=390607","На сайті")</f>
        <v>На сайті</v>
      </c>
      <c r="D27" s="13" t="s">
        <v>61</v>
      </c>
      <c r="E27" s="13"/>
      <c r="F27" s="14">
        <v>4820253269506</v>
      </c>
      <c r="G27" s="14"/>
      <c r="H27" s="9">
        <v>1</v>
      </c>
      <c r="I27" s="10" t="s">
        <v>11</v>
      </c>
      <c r="J27" s="11"/>
    </row>
    <row r="28" spans="1:10" s="6" customFormat="1" ht="87.95" customHeight="1" x14ac:dyDescent="0.2">
      <c r="A28" s="7">
        <v>27</v>
      </c>
      <c r="B28" s="8" t="s">
        <v>62</v>
      </c>
      <c r="C28" s="12" t="str">
        <f>HYPERLINK("https://kancmaster.com.ua/index.php?route=product/search&amp;search=390608","На сайті")</f>
        <v>На сайті</v>
      </c>
      <c r="D28" s="13" t="s">
        <v>63</v>
      </c>
      <c r="E28" s="13"/>
      <c r="F28" s="14">
        <v>4820253269513</v>
      </c>
      <c r="G28" s="14"/>
      <c r="H28" s="9">
        <v>1</v>
      </c>
      <c r="I28" s="10" t="s">
        <v>11</v>
      </c>
      <c r="J28" s="11"/>
    </row>
    <row r="29" spans="1:10" s="6" customFormat="1" ht="87.95" customHeight="1" x14ac:dyDescent="0.2">
      <c r="A29" s="7">
        <v>28</v>
      </c>
      <c r="B29" s="8" t="s">
        <v>64</v>
      </c>
      <c r="C29" s="12" t="str">
        <f>HYPERLINK("https://kancmaster.com.ua/index.php?route=product/search&amp;search=390734","На сайті")</f>
        <v>На сайті</v>
      </c>
      <c r="D29" s="13" t="s">
        <v>65</v>
      </c>
      <c r="E29" s="13"/>
      <c r="F29" s="14">
        <v>5056574420602</v>
      </c>
      <c r="G29" s="14"/>
      <c r="H29" s="9">
        <v>1</v>
      </c>
      <c r="I29" s="10" t="s">
        <v>11</v>
      </c>
      <c r="J29" s="11"/>
    </row>
    <row r="30" spans="1:10" s="6" customFormat="1" ht="87.95" customHeight="1" x14ac:dyDescent="0.2">
      <c r="A30" s="7">
        <v>29</v>
      </c>
      <c r="B30" s="8" t="s">
        <v>66</v>
      </c>
      <c r="C30" s="12" t="str">
        <f>HYPERLINK("https://kancmaster.com.ua/index.php?route=product/search&amp;search=390735","На сайті")</f>
        <v>На сайті</v>
      </c>
      <c r="D30" s="13" t="s">
        <v>67</v>
      </c>
      <c r="E30" s="13"/>
      <c r="F30" s="14">
        <v>5056574420619</v>
      </c>
      <c r="G30" s="14"/>
      <c r="H30" s="9">
        <v>1</v>
      </c>
      <c r="I30" s="10" t="s">
        <v>11</v>
      </c>
      <c r="J30" s="11"/>
    </row>
    <row r="31" spans="1:10" s="6" customFormat="1" ht="87.95" customHeight="1" x14ac:dyDescent="0.2">
      <c r="A31" s="7">
        <v>30</v>
      </c>
      <c r="B31" s="8" t="s">
        <v>68</v>
      </c>
      <c r="C31" s="12" t="str">
        <f>HYPERLINK("https://kancmaster.com.ua/index.php?route=product/search&amp;search=390736","На сайті")</f>
        <v>На сайті</v>
      </c>
      <c r="D31" s="13" t="s">
        <v>69</v>
      </c>
      <c r="E31" s="13"/>
      <c r="F31" s="14">
        <v>5056574420626</v>
      </c>
      <c r="G31" s="14"/>
      <c r="H31" s="9">
        <v>1</v>
      </c>
      <c r="I31" s="10" t="s">
        <v>11</v>
      </c>
      <c r="J31" s="11"/>
    </row>
    <row r="32" spans="1:10" s="6" customFormat="1" ht="87.95" customHeight="1" x14ac:dyDescent="0.2">
      <c r="A32" s="7">
        <v>31</v>
      </c>
      <c r="B32" s="8" t="s">
        <v>70</v>
      </c>
      <c r="C32" s="12" t="str">
        <f>HYPERLINK("https://kancmaster.com.ua/index.php?route=product/search&amp;search=390737","На сайті")</f>
        <v>На сайті</v>
      </c>
      <c r="D32" s="13" t="s">
        <v>71</v>
      </c>
      <c r="E32" s="13"/>
      <c r="F32" s="14">
        <v>5056574420633</v>
      </c>
      <c r="G32" s="14"/>
      <c r="H32" s="9">
        <v>1</v>
      </c>
      <c r="I32" s="10" t="s">
        <v>11</v>
      </c>
      <c r="J32" s="11"/>
    </row>
    <row r="33" spans="1:10" s="6" customFormat="1" ht="87.95" customHeight="1" x14ac:dyDescent="0.2">
      <c r="A33" s="7">
        <v>32</v>
      </c>
      <c r="B33" s="8" t="s">
        <v>72</v>
      </c>
      <c r="C33" s="12" t="str">
        <f>HYPERLINK("https://kancmaster.com.ua/index.php?route=product/search&amp;search=390491","На сайті")</f>
        <v>На сайті</v>
      </c>
      <c r="D33" s="13" t="s">
        <v>73</v>
      </c>
      <c r="E33" s="13"/>
      <c r="F33" s="14">
        <v>5056137142972</v>
      </c>
      <c r="G33" s="14"/>
      <c r="H33" s="9">
        <v>1</v>
      </c>
      <c r="I33" s="10" t="s">
        <v>11</v>
      </c>
      <c r="J33" s="11"/>
    </row>
    <row r="34" spans="1:10" s="6" customFormat="1" ht="87.95" customHeight="1" x14ac:dyDescent="0.2">
      <c r="A34" s="7">
        <v>33</v>
      </c>
      <c r="B34" s="8" t="s">
        <v>74</v>
      </c>
      <c r="C34" s="12" t="str">
        <f>HYPERLINK("https://kancmaster.com.ua/index.php?route=product/search&amp;search=390493","На сайті")</f>
        <v>На сайті</v>
      </c>
      <c r="D34" s="13" t="s">
        <v>75</v>
      </c>
      <c r="E34" s="13"/>
      <c r="F34" s="14">
        <v>5056137142989</v>
      </c>
      <c r="G34" s="14"/>
      <c r="H34" s="9">
        <v>1</v>
      </c>
      <c r="I34" s="10" t="s">
        <v>11</v>
      </c>
      <c r="J34" s="11"/>
    </row>
    <row r="35" spans="1:10" s="6" customFormat="1" ht="87.95" customHeight="1" x14ac:dyDescent="0.2">
      <c r="A35" s="7">
        <v>34</v>
      </c>
      <c r="B35" s="8" t="s">
        <v>76</v>
      </c>
      <c r="C35" s="12" t="str">
        <f>HYPERLINK("https://kancmaster.com.ua/index.php?route=product/search&amp;search=390495","На сайті")</f>
        <v>На сайті</v>
      </c>
      <c r="D35" s="13" t="s">
        <v>77</v>
      </c>
      <c r="E35" s="13"/>
      <c r="F35" s="14">
        <v>5056137142996</v>
      </c>
      <c r="G35" s="14"/>
      <c r="H35" s="9">
        <v>1</v>
      </c>
      <c r="I35" s="10" t="s">
        <v>11</v>
      </c>
      <c r="J35" s="11"/>
    </row>
    <row r="36" spans="1:10" s="6" customFormat="1" ht="87.95" customHeight="1" x14ac:dyDescent="0.2">
      <c r="A36" s="7">
        <v>35</v>
      </c>
      <c r="B36" s="8" t="s">
        <v>78</v>
      </c>
      <c r="C36" s="12" t="str">
        <f>HYPERLINK("https://kancmaster.com.ua/index.php?route=product/search&amp;search=390497","На сайті")</f>
        <v>На сайті</v>
      </c>
      <c r="D36" s="13" t="s">
        <v>79</v>
      </c>
      <c r="E36" s="13"/>
      <c r="F36" s="14">
        <v>5056137143009</v>
      </c>
      <c r="G36" s="14"/>
      <c r="H36" s="9">
        <v>1</v>
      </c>
      <c r="I36" s="10" t="s">
        <v>11</v>
      </c>
      <c r="J36" s="11"/>
    </row>
    <row r="37" spans="1:10" s="6" customFormat="1" ht="87.95" customHeight="1" x14ac:dyDescent="0.2">
      <c r="A37" s="7">
        <v>36</v>
      </c>
      <c r="B37" s="8" t="s">
        <v>80</v>
      </c>
      <c r="C37" s="12" t="str">
        <f>HYPERLINK("https://kancmaster.com.ua/index.php?route=product/search&amp;search=390499","На сайті")</f>
        <v>На сайті</v>
      </c>
      <c r="D37" s="13" t="s">
        <v>81</v>
      </c>
      <c r="E37" s="13"/>
      <c r="F37" s="14">
        <v>5056137143016</v>
      </c>
      <c r="G37" s="14"/>
      <c r="H37" s="9">
        <v>1</v>
      </c>
      <c r="I37" s="10" t="s">
        <v>11</v>
      </c>
      <c r="J37" s="11"/>
    </row>
    <row r="38" spans="1:10" s="6" customFormat="1" ht="87.95" customHeight="1" x14ac:dyDescent="0.2">
      <c r="A38" s="7">
        <v>37</v>
      </c>
      <c r="B38" s="8" t="s">
        <v>82</v>
      </c>
      <c r="C38" s="12" t="str">
        <f>HYPERLINK("https://kancmaster.com.ua/index.php?route=product/search&amp;search=390501","На сайті")</f>
        <v>На сайті</v>
      </c>
      <c r="D38" s="13" t="s">
        <v>83</v>
      </c>
      <c r="E38" s="13"/>
      <c r="F38" s="14">
        <v>5056137143023</v>
      </c>
      <c r="G38" s="14"/>
      <c r="H38" s="9">
        <v>1</v>
      </c>
      <c r="I38" s="10" t="s">
        <v>11</v>
      </c>
      <c r="J38" s="11"/>
    </row>
    <row r="39" spans="1:10" s="6" customFormat="1" ht="87.95" customHeight="1" x14ac:dyDescent="0.2">
      <c r="A39" s="7">
        <v>38</v>
      </c>
      <c r="B39" s="8" t="s">
        <v>84</v>
      </c>
      <c r="C39" s="12" t="str">
        <f>HYPERLINK("https://kancmaster.com.ua/index.php?route=product/search&amp;search=390503","На сайті")</f>
        <v>На сайті</v>
      </c>
      <c r="D39" s="13" t="s">
        <v>85</v>
      </c>
      <c r="E39" s="13"/>
      <c r="F39" s="14">
        <v>5056137143030</v>
      </c>
      <c r="G39" s="14"/>
      <c r="H39" s="9">
        <v>1</v>
      </c>
      <c r="I39" s="10" t="s">
        <v>11</v>
      </c>
      <c r="J39" s="11"/>
    </row>
    <row r="40" spans="1:10" s="6" customFormat="1" ht="87.95" customHeight="1" x14ac:dyDescent="0.2">
      <c r="A40" s="7">
        <v>39</v>
      </c>
      <c r="B40" s="8" t="s">
        <v>86</v>
      </c>
      <c r="C40" s="12" t="str">
        <f>HYPERLINK("https://kancmaster.com.ua/index.php?route=product/search&amp;search=390505","На сайті")</f>
        <v>На сайті</v>
      </c>
      <c r="D40" s="13" t="s">
        <v>87</v>
      </c>
      <c r="E40" s="13"/>
      <c r="F40" s="14">
        <v>5056137143047</v>
      </c>
      <c r="G40" s="14"/>
      <c r="H40" s="9">
        <v>1</v>
      </c>
      <c r="I40" s="10" t="s">
        <v>11</v>
      </c>
      <c r="J40" s="11"/>
    </row>
    <row r="41" spans="1:10" s="6" customFormat="1" ht="87.95" customHeight="1" x14ac:dyDescent="0.2">
      <c r="A41" s="7">
        <v>40</v>
      </c>
      <c r="B41" s="8" t="s">
        <v>88</v>
      </c>
      <c r="C41" s="12" t="str">
        <f>HYPERLINK("https://kancmaster.com.ua/index.php?route=product/search&amp;search=390507","На сайті")</f>
        <v>На сайті</v>
      </c>
      <c r="D41" s="13" t="s">
        <v>89</v>
      </c>
      <c r="E41" s="13"/>
      <c r="F41" s="14">
        <v>5056137143054</v>
      </c>
      <c r="G41" s="14"/>
      <c r="H41" s="9">
        <v>1</v>
      </c>
      <c r="I41" s="10" t="s">
        <v>11</v>
      </c>
      <c r="J41" s="11"/>
    </row>
    <row r="42" spans="1:10" s="6" customFormat="1" ht="87.95" customHeight="1" x14ac:dyDescent="0.2">
      <c r="A42" s="7">
        <v>41</v>
      </c>
      <c r="B42" s="8" t="s">
        <v>90</v>
      </c>
      <c r="C42" s="12" t="str">
        <f>HYPERLINK("https://kancmaster.com.ua/index.php?route=product/search&amp;search=390509","На сайті")</f>
        <v>На сайті</v>
      </c>
      <c r="D42" s="13" t="s">
        <v>91</v>
      </c>
      <c r="E42" s="13"/>
      <c r="F42" s="14">
        <v>5056137143061</v>
      </c>
      <c r="G42" s="14"/>
      <c r="H42" s="9">
        <v>1</v>
      </c>
      <c r="I42" s="10" t="s">
        <v>11</v>
      </c>
      <c r="J42" s="11"/>
    </row>
    <row r="43" spans="1:10" s="6" customFormat="1" ht="87.95" customHeight="1" x14ac:dyDescent="0.2">
      <c r="A43" s="7">
        <v>42</v>
      </c>
      <c r="B43" s="8" t="s">
        <v>92</v>
      </c>
      <c r="C43" s="12" t="str">
        <f>HYPERLINK("https://kancmaster.com.ua/index.php?route=product/search&amp;search=390511","На сайті")</f>
        <v>На сайті</v>
      </c>
      <c r="D43" s="13" t="s">
        <v>93</v>
      </c>
      <c r="E43" s="13"/>
      <c r="F43" s="14">
        <v>5056137143078</v>
      </c>
      <c r="G43" s="14"/>
      <c r="H43" s="9">
        <v>1</v>
      </c>
      <c r="I43" s="10" t="s">
        <v>11</v>
      </c>
      <c r="J43" s="11"/>
    </row>
    <row r="44" spans="1:10" s="6" customFormat="1" ht="87.95" customHeight="1" x14ac:dyDescent="0.2">
      <c r="A44" s="7">
        <v>43</v>
      </c>
      <c r="B44" s="8" t="s">
        <v>94</v>
      </c>
      <c r="C44" s="12" t="str">
        <f>HYPERLINK("https://kancmaster.com.ua/index.php?route=product/search&amp;search=390513","На сайті")</f>
        <v>На сайті</v>
      </c>
      <c r="D44" s="13" t="s">
        <v>95</v>
      </c>
      <c r="E44" s="13"/>
      <c r="F44" s="14">
        <v>5056137143085</v>
      </c>
      <c r="G44" s="14"/>
      <c r="H44" s="9">
        <v>1</v>
      </c>
      <c r="I44" s="10" t="s">
        <v>11</v>
      </c>
      <c r="J44" s="11"/>
    </row>
    <row r="45" spans="1:10" s="6" customFormat="1" ht="87.95" customHeight="1" x14ac:dyDescent="0.2">
      <c r="A45" s="7">
        <v>44</v>
      </c>
      <c r="B45" s="8" t="s">
        <v>96</v>
      </c>
      <c r="C45" s="12" t="str">
        <f>HYPERLINK("https://kancmaster.com.ua/index.php?route=product/search&amp;search=390515","На сайті")</f>
        <v>На сайті</v>
      </c>
      <c r="D45" s="13" t="s">
        <v>97</v>
      </c>
      <c r="E45" s="13"/>
      <c r="F45" s="14">
        <v>5056137143092</v>
      </c>
      <c r="G45" s="14"/>
      <c r="H45" s="9">
        <v>1</v>
      </c>
      <c r="I45" s="10" t="s">
        <v>11</v>
      </c>
      <c r="J45" s="11"/>
    </row>
    <row r="46" spans="1:10" s="6" customFormat="1" ht="87.95" customHeight="1" x14ac:dyDescent="0.2">
      <c r="A46" s="7">
        <v>45</v>
      </c>
      <c r="B46" s="8" t="s">
        <v>98</v>
      </c>
      <c r="C46" s="12" t="str">
        <f>HYPERLINK("https://kancmaster.com.ua/index.php?route=product/search&amp;search=390517","На сайті")</f>
        <v>На сайті</v>
      </c>
      <c r="D46" s="13" t="s">
        <v>99</v>
      </c>
      <c r="E46" s="13"/>
      <c r="F46" s="14">
        <v>5056137143108</v>
      </c>
      <c r="G46" s="14"/>
      <c r="H46" s="9">
        <v>1</v>
      </c>
      <c r="I46" s="10" t="s">
        <v>11</v>
      </c>
      <c r="J46" s="11"/>
    </row>
    <row r="47" spans="1:10" s="6" customFormat="1" ht="87.95" customHeight="1" x14ac:dyDescent="0.2">
      <c r="A47" s="7">
        <v>46</v>
      </c>
      <c r="B47" s="8" t="s">
        <v>100</v>
      </c>
      <c r="C47" s="12" t="str">
        <f>HYPERLINK("https://kancmaster.com.ua/index.php?route=product/search&amp;search=390519","На сайті")</f>
        <v>На сайті</v>
      </c>
      <c r="D47" s="13" t="s">
        <v>101</v>
      </c>
      <c r="E47" s="13"/>
      <c r="F47" s="14">
        <v>5056137143115</v>
      </c>
      <c r="G47" s="14"/>
      <c r="H47" s="9">
        <v>1</v>
      </c>
      <c r="I47" s="10" t="s">
        <v>11</v>
      </c>
      <c r="J47" s="11"/>
    </row>
    <row r="48" spans="1:10" s="6" customFormat="1" ht="87.95" customHeight="1" x14ac:dyDescent="0.2">
      <c r="A48" s="7">
        <v>47</v>
      </c>
      <c r="B48" s="8" t="s">
        <v>102</v>
      </c>
      <c r="C48" s="12" t="str">
        <f>HYPERLINK("https://kancmaster.com.ua/index.php?route=product/search&amp;search=390521","На сайті")</f>
        <v>На сайті</v>
      </c>
      <c r="D48" s="13" t="s">
        <v>103</v>
      </c>
      <c r="E48" s="13"/>
      <c r="F48" s="14">
        <v>5056137143122</v>
      </c>
      <c r="G48" s="14"/>
      <c r="H48" s="9">
        <v>1</v>
      </c>
      <c r="I48" s="10" t="s">
        <v>11</v>
      </c>
      <c r="J48" s="11"/>
    </row>
    <row r="49" spans="1:10" s="6" customFormat="1" ht="87.95" customHeight="1" x14ac:dyDescent="0.2">
      <c r="A49" s="7">
        <v>48</v>
      </c>
      <c r="B49" s="8" t="s">
        <v>104</v>
      </c>
      <c r="C49" s="12" t="str">
        <f>HYPERLINK("https://kancmaster.com.ua/index.php?route=product/search&amp;search=390523","На сайті")</f>
        <v>На сайті</v>
      </c>
      <c r="D49" s="13" t="s">
        <v>105</v>
      </c>
      <c r="E49" s="13"/>
      <c r="F49" s="14">
        <v>5056137143139</v>
      </c>
      <c r="G49" s="14"/>
      <c r="H49" s="9">
        <v>1</v>
      </c>
      <c r="I49" s="10" t="s">
        <v>11</v>
      </c>
      <c r="J49" s="11"/>
    </row>
    <row r="50" spans="1:10" s="6" customFormat="1" ht="87.95" customHeight="1" x14ac:dyDescent="0.2">
      <c r="A50" s="7">
        <v>49</v>
      </c>
      <c r="B50" s="8" t="s">
        <v>106</v>
      </c>
      <c r="C50" s="12" t="str">
        <f>HYPERLINK("https://kancmaster.com.ua/index.php?route=product/search&amp;search=390525","На сайті")</f>
        <v>На сайті</v>
      </c>
      <c r="D50" s="13" t="s">
        <v>107</v>
      </c>
      <c r="E50" s="13"/>
      <c r="F50" s="14">
        <v>5056137143146</v>
      </c>
      <c r="G50" s="14"/>
      <c r="H50" s="9">
        <v>1</v>
      </c>
      <c r="I50" s="10" t="s">
        <v>11</v>
      </c>
      <c r="J50" s="11"/>
    </row>
    <row r="51" spans="1:10" s="6" customFormat="1" ht="87.95" customHeight="1" x14ac:dyDescent="0.2">
      <c r="A51" s="7">
        <v>50</v>
      </c>
      <c r="B51" s="8" t="s">
        <v>108</v>
      </c>
      <c r="C51" s="12" t="str">
        <f>HYPERLINK("https://kancmaster.com.ua/index.php?route=product/search&amp;search=390528","На сайті")</f>
        <v>На сайті</v>
      </c>
      <c r="D51" s="13" t="s">
        <v>109</v>
      </c>
      <c r="E51" s="13"/>
      <c r="F51" s="14">
        <v>5056137143160</v>
      </c>
      <c r="G51" s="14"/>
      <c r="H51" s="9">
        <v>1</v>
      </c>
      <c r="I51" s="10" t="s">
        <v>11</v>
      </c>
      <c r="J51" s="11"/>
    </row>
    <row r="52" spans="1:10" s="6" customFormat="1" ht="87.95" customHeight="1" x14ac:dyDescent="0.2">
      <c r="A52" s="7">
        <v>51</v>
      </c>
      <c r="B52" s="8" t="s">
        <v>110</v>
      </c>
      <c r="C52" s="12" t="str">
        <f>HYPERLINK("https://kancmaster.com.ua/index.php?route=product/search&amp;search=390530","На сайті")</f>
        <v>На сайті</v>
      </c>
      <c r="D52" s="13" t="s">
        <v>111</v>
      </c>
      <c r="E52" s="13"/>
      <c r="F52" s="14">
        <v>5056137143177</v>
      </c>
      <c r="G52" s="14"/>
      <c r="H52" s="9">
        <v>1</v>
      </c>
      <c r="I52" s="10" t="s">
        <v>11</v>
      </c>
      <c r="J52" s="11"/>
    </row>
    <row r="53" spans="1:10" s="6" customFormat="1" ht="87.95" customHeight="1" x14ac:dyDescent="0.2">
      <c r="A53" s="7">
        <v>52</v>
      </c>
      <c r="B53" s="8" t="s">
        <v>112</v>
      </c>
      <c r="C53" s="12" t="str">
        <f>HYPERLINK("https://kancmaster.com.ua/index.php?route=product/search&amp;search=390532","На сайті")</f>
        <v>На сайті</v>
      </c>
      <c r="D53" s="13" t="s">
        <v>113</v>
      </c>
      <c r="E53" s="13"/>
      <c r="F53" s="14">
        <v>5056137143184</v>
      </c>
      <c r="G53" s="14"/>
      <c r="H53" s="9">
        <v>1</v>
      </c>
      <c r="I53" s="10" t="s">
        <v>11</v>
      </c>
      <c r="J53" s="11"/>
    </row>
    <row r="54" spans="1:10" s="6" customFormat="1" ht="87.95" customHeight="1" x14ac:dyDescent="0.2">
      <c r="A54" s="7">
        <v>53</v>
      </c>
      <c r="B54" s="8" t="s">
        <v>114</v>
      </c>
      <c r="C54" s="12" t="str">
        <f>HYPERLINK("https://kancmaster.com.ua/index.php?route=product/search&amp;search=390534","На сайті")</f>
        <v>На сайті</v>
      </c>
      <c r="D54" s="13" t="s">
        <v>115</v>
      </c>
      <c r="E54" s="13"/>
      <c r="F54" s="14">
        <v>5056137143191</v>
      </c>
      <c r="G54" s="14"/>
      <c r="H54" s="9">
        <v>1</v>
      </c>
      <c r="I54" s="10" t="s">
        <v>11</v>
      </c>
      <c r="J54" s="11"/>
    </row>
    <row r="55" spans="1:10" s="6" customFormat="1" ht="87.95" customHeight="1" x14ac:dyDescent="0.2">
      <c r="A55" s="7">
        <v>54</v>
      </c>
      <c r="B55" s="8" t="s">
        <v>116</v>
      </c>
      <c r="C55" s="12" t="str">
        <f>HYPERLINK("https://kancmaster.com.ua/index.php?route=product/search&amp;search=390536","На сайті")</f>
        <v>На сайті</v>
      </c>
      <c r="D55" s="13" t="s">
        <v>117</v>
      </c>
      <c r="E55" s="13"/>
      <c r="F55" s="14">
        <v>5056137143207</v>
      </c>
      <c r="G55" s="14"/>
      <c r="H55" s="9">
        <v>1</v>
      </c>
      <c r="I55" s="10" t="s">
        <v>11</v>
      </c>
      <c r="J55" s="11"/>
    </row>
    <row r="56" spans="1:10" s="6" customFormat="1" ht="87.95" customHeight="1" x14ac:dyDescent="0.2">
      <c r="A56" s="7">
        <v>55</v>
      </c>
      <c r="B56" s="8" t="s">
        <v>118</v>
      </c>
      <c r="C56" s="12" t="str">
        <f>HYPERLINK("https://kancmaster.com.ua/index.php?route=product/search&amp;search=390538","На сайті")</f>
        <v>На сайті</v>
      </c>
      <c r="D56" s="13" t="s">
        <v>119</v>
      </c>
      <c r="E56" s="13"/>
      <c r="F56" s="14">
        <v>5056137143214</v>
      </c>
      <c r="G56" s="14"/>
      <c r="H56" s="9">
        <v>1</v>
      </c>
      <c r="I56" s="10" t="s">
        <v>11</v>
      </c>
      <c r="J56" s="11"/>
    </row>
    <row r="57" spans="1:10" s="6" customFormat="1" ht="87.95" customHeight="1" x14ac:dyDescent="0.2">
      <c r="A57" s="7">
        <v>56</v>
      </c>
      <c r="B57" s="8" t="s">
        <v>120</v>
      </c>
      <c r="C57" s="12" t="str">
        <f>HYPERLINK("https://kancmaster.com.ua/index.php?route=product/search&amp;search=390552","На сайті")</f>
        <v>На сайті</v>
      </c>
      <c r="D57" s="13" t="s">
        <v>121</v>
      </c>
      <c r="E57" s="13"/>
      <c r="F57" s="14">
        <v>5056137143283</v>
      </c>
      <c r="G57" s="14"/>
      <c r="H57" s="9">
        <v>1</v>
      </c>
      <c r="I57" s="10" t="s">
        <v>11</v>
      </c>
      <c r="J57" s="11"/>
    </row>
    <row r="58" spans="1:10" s="6" customFormat="1" ht="87.95" customHeight="1" x14ac:dyDescent="0.2">
      <c r="A58" s="7">
        <v>57</v>
      </c>
      <c r="B58" s="8" t="s">
        <v>122</v>
      </c>
      <c r="C58" s="12" t="str">
        <f>HYPERLINK("https://kancmaster.com.ua/index.php?route=product/search&amp;search=390554","На сайті")</f>
        <v>На сайті</v>
      </c>
      <c r="D58" s="13" t="s">
        <v>123</v>
      </c>
      <c r="E58" s="13"/>
      <c r="F58" s="14">
        <v>5056137143290</v>
      </c>
      <c r="G58" s="14"/>
      <c r="H58" s="9">
        <v>1</v>
      </c>
      <c r="I58" s="10" t="s">
        <v>11</v>
      </c>
      <c r="J58" s="11"/>
    </row>
    <row r="59" spans="1:10" s="6" customFormat="1" ht="87.95" customHeight="1" x14ac:dyDescent="0.2">
      <c r="A59" s="7">
        <v>58</v>
      </c>
      <c r="B59" s="8" t="s">
        <v>124</v>
      </c>
      <c r="C59" s="12" t="str">
        <f>HYPERLINK("https://kancmaster.com.ua/index.php?route=product/search&amp;search=390556","На сайті")</f>
        <v>На сайті</v>
      </c>
      <c r="D59" s="13" t="s">
        <v>125</v>
      </c>
      <c r="E59" s="13"/>
      <c r="F59" s="14">
        <v>5056137143306</v>
      </c>
      <c r="G59" s="14"/>
      <c r="H59" s="9">
        <v>1</v>
      </c>
      <c r="I59" s="10" t="s">
        <v>11</v>
      </c>
      <c r="J59" s="11"/>
    </row>
    <row r="60" spans="1:10" s="6" customFormat="1" ht="87.95" customHeight="1" x14ac:dyDescent="0.2">
      <c r="A60" s="7">
        <v>59</v>
      </c>
      <c r="B60" s="8" t="s">
        <v>126</v>
      </c>
      <c r="C60" s="12" t="str">
        <f>HYPERLINK("https://kancmaster.com.ua/index.php?route=product/search&amp;search=390558","На сайті")</f>
        <v>На сайті</v>
      </c>
      <c r="D60" s="13" t="s">
        <v>127</v>
      </c>
      <c r="E60" s="13"/>
      <c r="F60" s="14">
        <v>5056137143313</v>
      </c>
      <c r="G60" s="14"/>
      <c r="H60" s="9">
        <v>1</v>
      </c>
      <c r="I60" s="10" t="s">
        <v>11</v>
      </c>
      <c r="J60" s="11"/>
    </row>
    <row r="61" spans="1:10" s="6" customFormat="1" ht="87.95" customHeight="1" x14ac:dyDescent="0.2">
      <c r="A61" s="7">
        <v>60</v>
      </c>
      <c r="B61" s="8" t="s">
        <v>128</v>
      </c>
      <c r="C61" s="12" t="str">
        <f>HYPERLINK("https://kancmaster.com.ua/index.php?route=product/search&amp;search=390560","На сайті")</f>
        <v>На сайті</v>
      </c>
      <c r="D61" s="13" t="s">
        <v>129</v>
      </c>
      <c r="E61" s="13"/>
      <c r="F61" s="14">
        <v>5056137143320</v>
      </c>
      <c r="G61" s="14"/>
      <c r="H61" s="9">
        <v>1</v>
      </c>
      <c r="I61" s="10" t="s">
        <v>11</v>
      </c>
      <c r="J61" s="11"/>
    </row>
    <row r="62" spans="1:10" s="6" customFormat="1" ht="87.95" customHeight="1" x14ac:dyDescent="0.2">
      <c r="A62" s="7">
        <v>61</v>
      </c>
      <c r="B62" s="8" t="s">
        <v>130</v>
      </c>
      <c r="C62" s="12" t="str">
        <f>HYPERLINK("https://kancmaster.com.ua/index.php?route=product/search&amp;search=390566","На сайті")</f>
        <v>На сайті</v>
      </c>
      <c r="D62" s="13" t="s">
        <v>131</v>
      </c>
      <c r="E62" s="13"/>
      <c r="F62" s="14">
        <v>5056137181803</v>
      </c>
      <c r="G62" s="14"/>
      <c r="H62" s="9">
        <v>1</v>
      </c>
      <c r="I62" s="10" t="s">
        <v>11</v>
      </c>
      <c r="J62" s="11"/>
    </row>
    <row r="63" spans="1:10" s="6" customFormat="1" ht="87.95" customHeight="1" x14ac:dyDescent="0.2">
      <c r="A63" s="7">
        <v>62</v>
      </c>
      <c r="B63" s="8" t="s">
        <v>132</v>
      </c>
      <c r="C63" s="12" t="str">
        <f>HYPERLINK("https://kancmaster.com.ua/index.php?route=product/search&amp;search=390572","На сайті")</f>
        <v>На сайті</v>
      </c>
      <c r="D63" s="13" t="s">
        <v>133</v>
      </c>
      <c r="E63" s="13"/>
      <c r="F63" s="14">
        <v>5056137173990</v>
      </c>
      <c r="G63" s="14"/>
      <c r="H63" s="9">
        <v>1</v>
      </c>
      <c r="I63" s="10" t="s">
        <v>11</v>
      </c>
      <c r="J63" s="11"/>
    </row>
    <row r="64" spans="1:10" s="6" customFormat="1" ht="87.95" customHeight="1" x14ac:dyDescent="0.2">
      <c r="A64" s="7">
        <v>63</v>
      </c>
      <c r="B64" s="8" t="s">
        <v>134</v>
      </c>
      <c r="C64" s="12" t="str">
        <f>HYPERLINK("https://kancmaster.com.ua/index.php?route=product/search&amp;search=390573","На сайті")</f>
        <v>На сайті</v>
      </c>
      <c r="D64" s="13" t="s">
        <v>135</v>
      </c>
      <c r="E64" s="13"/>
      <c r="F64" s="14">
        <v>5056137174003</v>
      </c>
      <c r="G64" s="14"/>
      <c r="H64" s="9">
        <v>1</v>
      </c>
      <c r="I64" s="10" t="s">
        <v>11</v>
      </c>
      <c r="J64" s="11"/>
    </row>
    <row r="65" spans="1:10" s="6" customFormat="1" ht="87.95" customHeight="1" x14ac:dyDescent="0.2">
      <c r="A65" s="7">
        <v>64</v>
      </c>
      <c r="B65" s="8" t="s">
        <v>136</v>
      </c>
      <c r="C65" s="12" t="str">
        <f>HYPERLINK("https://kancmaster.com.ua/index.php?route=product/search&amp;search=390574","На сайті")</f>
        <v>На сайті</v>
      </c>
      <c r="D65" s="13" t="s">
        <v>137</v>
      </c>
      <c r="E65" s="13"/>
      <c r="F65" s="14">
        <v>5056137174010</v>
      </c>
      <c r="G65" s="14"/>
      <c r="H65" s="9">
        <v>1</v>
      </c>
      <c r="I65" s="10" t="s">
        <v>11</v>
      </c>
      <c r="J65" s="11"/>
    </row>
    <row r="66" spans="1:10" s="6" customFormat="1" ht="87.95" customHeight="1" x14ac:dyDescent="0.2">
      <c r="A66" s="7">
        <v>65</v>
      </c>
      <c r="B66" s="8" t="s">
        <v>138</v>
      </c>
      <c r="C66" s="12" t="str">
        <f>HYPERLINK("https://kancmaster.com.ua/index.php?route=product/search&amp;search=390575","На сайті")</f>
        <v>На сайті</v>
      </c>
      <c r="D66" s="13" t="s">
        <v>139</v>
      </c>
      <c r="E66" s="13"/>
      <c r="F66" s="14">
        <v>5056137174027</v>
      </c>
      <c r="G66" s="14"/>
      <c r="H66" s="9">
        <v>1</v>
      </c>
      <c r="I66" s="10" t="s">
        <v>11</v>
      </c>
      <c r="J66" s="11"/>
    </row>
    <row r="67" spans="1:10" s="6" customFormat="1" ht="87.95" customHeight="1" x14ac:dyDescent="0.2">
      <c r="A67" s="7">
        <v>66</v>
      </c>
      <c r="B67" s="8" t="s">
        <v>140</v>
      </c>
      <c r="C67" s="12" t="str">
        <f>HYPERLINK("https://kancmaster.com.ua/index.php?route=product/search&amp;search=390576","На сайті")</f>
        <v>На сайті</v>
      </c>
      <c r="D67" s="13" t="s">
        <v>141</v>
      </c>
      <c r="E67" s="13"/>
      <c r="F67" s="14">
        <v>5056137174034</v>
      </c>
      <c r="G67" s="14"/>
      <c r="H67" s="9">
        <v>1</v>
      </c>
      <c r="I67" s="10" t="s">
        <v>11</v>
      </c>
      <c r="J67" s="11"/>
    </row>
    <row r="68" spans="1:10" s="6" customFormat="1" ht="87.95" customHeight="1" x14ac:dyDescent="0.2">
      <c r="A68" s="7">
        <v>67</v>
      </c>
      <c r="B68" s="8" t="s">
        <v>142</v>
      </c>
      <c r="C68" s="12" t="str">
        <f>HYPERLINK("https://kancmaster.com.ua/index.php?route=product/search&amp;search=390577","На сайті")</f>
        <v>На сайті</v>
      </c>
      <c r="D68" s="13" t="s">
        <v>143</v>
      </c>
      <c r="E68" s="13"/>
      <c r="F68" s="14">
        <v>5056137174041</v>
      </c>
      <c r="G68" s="14"/>
      <c r="H68" s="9">
        <v>1</v>
      </c>
      <c r="I68" s="10" t="s">
        <v>11</v>
      </c>
      <c r="J68" s="11"/>
    </row>
    <row r="69" spans="1:10" s="6" customFormat="1" ht="87.95" customHeight="1" x14ac:dyDescent="0.2">
      <c r="A69" s="7">
        <v>68</v>
      </c>
      <c r="B69" s="8" t="s">
        <v>144</v>
      </c>
      <c r="C69" s="12" t="str">
        <f>HYPERLINK("https://kancmaster.com.ua/index.php?route=product/search&amp;search=390578","На сайті")</f>
        <v>На сайті</v>
      </c>
      <c r="D69" s="13" t="s">
        <v>145</v>
      </c>
      <c r="E69" s="13"/>
      <c r="F69" s="14">
        <v>5056137174058</v>
      </c>
      <c r="G69" s="14"/>
      <c r="H69" s="9">
        <v>1</v>
      </c>
      <c r="I69" s="10" t="s">
        <v>11</v>
      </c>
      <c r="J69" s="11"/>
    </row>
    <row r="70" spans="1:10" s="6" customFormat="1" ht="87.95" customHeight="1" x14ac:dyDescent="0.2">
      <c r="A70" s="7">
        <v>69</v>
      </c>
      <c r="B70" s="8" t="s">
        <v>146</v>
      </c>
      <c r="C70" s="12" t="str">
        <f>HYPERLINK("https://kancmaster.com.ua/index.php?route=product/search&amp;search=390579","На сайті")</f>
        <v>На сайті</v>
      </c>
      <c r="D70" s="13" t="s">
        <v>147</v>
      </c>
      <c r="E70" s="13"/>
      <c r="F70" s="14">
        <v>5056137174065</v>
      </c>
      <c r="G70" s="14"/>
      <c r="H70" s="9">
        <v>1</v>
      </c>
      <c r="I70" s="10" t="s">
        <v>11</v>
      </c>
      <c r="J70" s="11"/>
    </row>
    <row r="71" spans="1:10" s="6" customFormat="1" ht="87.95" customHeight="1" x14ac:dyDescent="0.2">
      <c r="A71" s="7">
        <v>70</v>
      </c>
      <c r="B71" s="8" t="s">
        <v>148</v>
      </c>
      <c r="C71" s="12" t="str">
        <f>HYPERLINK("https://kancmaster.com.ua/index.php?route=product/search&amp;search=390580","На сайті")</f>
        <v>На сайті</v>
      </c>
      <c r="D71" s="13" t="s">
        <v>149</v>
      </c>
      <c r="E71" s="13"/>
      <c r="F71" s="14">
        <v>5056137174072</v>
      </c>
      <c r="G71" s="14"/>
      <c r="H71" s="9">
        <v>1</v>
      </c>
      <c r="I71" s="10" t="s">
        <v>11</v>
      </c>
      <c r="J71" s="11"/>
    </row>
    <row r="72" spans="1:10" s="6" customFormat="1" ht="87.95" customHeight="1" x14ac:dyDescent="0.2">
      <c r="A72" s="7">
        <v>71</v>
      </c>
      <c r="B72" s="8" t="s">
        <v>150</v>
      </c>
      <c r="C72" s="12" t="str">
        <f>HYPERLINK("https://kancmaster.com.ua/index.php?route=product/search&amp;search=390581","На сайті")</f>
        <v>На сайті</v>
      </c>
      <c r="D72" s="13" t="s">
        <v>151</v>
      </c>
      <c r="E72" s="13"/>
      <c r="F72" s="14">
        <v>5056137174089</v>
      </c>
      <c r="G72" s="14"/>
      <c r="H72" s="9">
        <v>1</v>
      </c>
      <c r="I72" s="10" t="s">
        <v>11</v>
      </c>
      <c r="J72" s="11"/>
    </row>
    <row r="73" spans="1:10" s="6" customFormat="1" ht="87.95" customHeight="1" x14ac:dyDescent="0.2">
      <c r="A73" s="7">
        <v>72</v>
      </c>
      <c r="B73" s="8" t="s">
        <v>152</v>
      </c>
      <c r="C73" s="12" t="str">
        <f>HYPERLINK("https://kancmaster.com.ua/index.php?route=product/search&amp;search=390582","На сайті")</f>
        <v>На сайті</v>
      </c>
      <c r="D73" s="13" t="s">
        <v>153</v>
      </c>
      <c r="E73" s="13"/>
      <c r="F73" s="14">
        <v>5056137159222</v>
      </c>
      <c r="G73" s="14"/>
      <c r="H73" s="9">
        <v>1</v>
      </c>
      <c r="I73" s="10" t="s">
        <v>11</v>
      </c>
      <c r="J73" s="11"/>
    </row>
    <row r="74" spans="1:10" s="6" customFormat="1" ht="87.95" customHeight="1" x14ac:dyDescent="0.2">
      <c r="A74" s="7">
        <v>73</v>
      </c>
      <c r="B74" s="8" t="s">
        <v>154</v>
      </c>
      <c r="C74" s="12" t="str">
        <f>HYPERLINK("https://kancmaster.com.ua/index.php?route=product/search&amp;search=390583","На сайті")</f>
        <v>На сайті</v>
      </c>
      <c r="D74" s="13" t="s">
        <v>155</v>
      </c>
      <c r="E74" s="13"/>
      <c r="F74" s="14">
        <v>5056137170760</v>
      </c>
      <c r="G74" s="14"/>
      <c r="H74" s="9">
        <v>1</v>
      </c>
      <c r="I74" s="10" t="s">
        <v>11</v>
      </c>
      <c r="J74" s="11"/>
    </row>
    <row r="75" spans="1:10" s="6" customFormat="1" ht="87.95" customHeight="1" x14ac:dyDescent="0.2">
      <c r="A75" s="7">
        <v>74</v>
      </c>
      <c r="B75" s="8" t="s">
        <v>156</v>
      </c>
      <c r="C75" s="12" t="str">
        <f>HYPERLINK("https://kancmaster.com.ua/index.php?route=product/search&amp;search=390584","На сайті")</f>
        <v>На сайті</v>
      </c>
      <c r="D75" s="13" t="s">
        <v>157</v>
      </c>
      <c r="E75" s="13"/>
      <c r="F75" s="14">
        <v>5056137170777</v>
      </c>
      <c r="G75" s="14"/>
      <c r="H75" s="9">
        <v>1</v>
      </c>
      <c r="I75" s="10" t="s">
        <v>11</v>
      </c>
      <c r="J75" s="11"/>
    </row>
    <row r="76" spans="1:10" s="6" customFormat="1" ht="87.95" customHeight="1" x14ac:dyDescent="0.2">
      <c r="A76" s="7">
        <v>75</v>
      </c>
      <c r="B76" s="8" t="s">
        <v>158</v>
      </c>
      <c r="C76" s="12" t="str">
        <f>HYPERLINK("https://kancmaster.com.ua/index.php?route=product/search&amp;search=390585","На сайті")</f>
        <v>На сайті</v>
      </c>
      <c r="D76" s="13" t="s">
        <v>159</v>
      </c>
      <c r="E76" s="13"/>
      <c r="F76" s="14">
        <v>5056137173907</v>
      </c>
      <c r="G76" s="14"/>
      <c r="H76" s="9">
        <v>1</v>
      </c>
      <c r="I76" s="10" t="s">
        <v>11</v>
      </c>
      <c r="J76" s="11"/>
    </row>
    <row r="77" spans="1:10" s="6" customFormat="1" ht="87.95" customHeight="1" x14ac:dyDescent="0.2">
      <c r="A77" s="7">
        <v>76</v>
      </c>
      <c r="B77" s="8" t="s">
        <v>160</v>
      </c>
      <c r="C77" s="12" t="str">
        <f>HYPERLINK("https://kancmaster.com.ua/index.php?route=product/search&amp;search=390586","На сайті")</f>
        <v>На сайті</v>
      </c>
      <c r="D77" s="13" t="s">
        <v>161</v>
      </c>
      <c r="E77" s="13"/>
      <c r="F77" s="14">
        <v>5056137173914</v>
      </c>
      <c r="G77" s="14"/>
      <c r="H77" s="9">
        <v>1</v>
      </c>
      <c r="I77" s="10" t="s">
        <v>11</v>
      </c>
      <c r="J77" s="11"/>
    </row>
    <row r="78" spans="1:10" s="6" customFormat="1" ht="87.95" customHeight="1" x14ac:dyDescent="0.2">
      <c r="A78" s="7">
        <v>77</v>
      </c>
      <c r="B78" s="8" t="s">
        <v>162</v>
      </c>
      <c r="C78" s="12" t="str">
        <f>HYPERLINK("https://kancmaster.com.ua/index.php?route=product/search&amp;search=390587","На сайті")</f>
        <v>На сайті</v>
      </c>
      <c r="D78" s="13" t="s">
        <v>163</v>
      </c>
      <c r="E78" s="13"/>
      <c r="F78" s="14">
        <v>5056137173921</v>
      </c>
      <c r="G78" s="14"/>
      <c r="H78" s="9">
        <v>1</v>
      </c>
      <c r="I78" s="10" t="s">
        <v>11</v>
      </c>
      <c r="J78" s="11"/>
    </row>
    <row r="79" spans="1:10" s="6" customFormat="1" ht="87.95" customHeight="1" x14ac:dyDescent="0.2">
      <c r="A79" s="7">
        <v>78</v>
      </c>
      <c r="B79" s="8" t="s">
        <v>164</v>
      </c>
      <c r="C79" s="12" t="str">
        <f>HYPERLINK("https://kancmaster.com.ua/index.php?route=product/search&amp;search=390588","На сайті")</f>
        <v>На сайті</v>
      </c>
      <c r="D79" s="13" t="s">
        <v>165</v>
      </c>
      <c r="E79" s="13"/>
      <c r="F79" s="14">
        <v>5056137173938</v>
      </c>
      <c r="G79" s="14"/>
      <c r="H79" s="9">
        <v>1</v>
      </c>
      <c r="I79" s="10" t="s">
        <v>11</v>
      </c>
      <c r="J79" s="11"/>
    </row>
    <row r="80" spans="1:10" s="6" customFormat="1" ht="87.95" customHeight="1" x14ac:dyDescent="0.2">
      <c r="A80" s="7">
        <v>79</v>
      </c>
      <c r="B80" s="8" t="s">
        <v>166</v>
      </c>
      <c r="C80" s="12" t="str">
        <f>HYPERLINK("https://kancmaster.com.ua/index.php?route=product/search&amp;search=390589","На сайті")</f>
        <v>На сайті</v>
      </c>
      <c r="D80" s="13" t="s">
        <v>167</v>
      </c>
      <c r="E80" s="13"/>
      <c r="F80" s="14">
        <v>5056137173945</v>
      </c>
      <c r="G80" s="14"/>
      <c r="H80" s="9">
        <v>1</v>
      </c>
      <c r="I80" s="10" t="s">
        <v>11</v>
      </c>
      <c r="J80" s="11"/>
    </row>
    <row r="81" spans="1:10" s="6" customFormat="1" ht="87.95" customHeight="1" x14ac:dyDescent="0.2">
      <c r="A81" s="7">
        <v>80</v>
      </c>
      <c r="B81" s="8" t="s">
        <v>168</v>
      </c>
      <c r="C81" s="12" t="str">
        <f>HYPERLINK("https://kancmaster.com.ua/index.php?route=product/search&amp;search=390540","На сайті")</f>
        <v>На сайті</v>
      </c>
      <c r="D81" s="13" t="s">
        <v>169</v>
      </c>
      <c r="E81" s="13"/>
      <c r="F81" s="14">
        <v>5056137143221</v>
      </c>
      <c r="G81" s="14"/>
      <c r="H81" s="9">
        <v>1</v>
      </c>
      <c r="I81" s="10" t="s">
        <v>11</v>
      </c>
      <c r="J81" s="11"/>
    </row>
    <row r="82" spans="1:10" s="6" customFormat="1" ht="87.95" customHeight="1" x14ac:dyDescent="0.2">
      <c r="A82" s="7">
        <v>81</v>
      </c>
      <c r="B82" s="8" t="s">
        <v>170</v>
      </c>
      <c r="C82" s="12" t="str">
        <f>HYPERLINK("https://kancmaster.com.ua/index.php?route=product/search&amp;search=390542","На сайті")</f>
        <v>На сайті</v>
      </c>
      <c r="D82" s="13" t="s">
        <v>171</v>
      </c>
      <c r="E82" s="13"/>
      <c r="F82" s="14">
        <v>5056137143238</v>
      </c>
      <c r="G82" s="14"/>
      <c r="H82" s="9">
        <v>1</v>
      </c>
      <c r="I82" s="10" t="s">
        <v>11</v>
      </c>
      <c r="J82" s="11"/>
    </row>
    <row r="83" spans="1:10" s="6" customFormat="1" ht="87.95" customHeight="1" x14ac:dyDescent="0.2">
      <c r="A83" s="7">
        <v>82</v>
      </c>
      <c r="B83" s="8" t="s">
        <v>172</v>
      </c>
      <c r="C83" s="12" t="str">
        <f>HYPERLINK("https://kancmaster.com.ua/index.php?route=product/search&amp;search=390717","На сайті")</f>
        <v>На сайті</v>
      </c>
      <c r="D83" s="13" t="s">
        <v>173</v>
      </c>
      <c r="E83" s="13"/>
      <c r="F83" s="14">
        <v>5056574420404</v>
      </c>
      <c r="G83" s="14"/>
      <c r="H83" s="9">
        <v>1</v>
      </c>
      <c r="I83" s="10" t="s">
        <v>11</v>
      </c>
      <c r="J83" s="11"/>
    </row>
    <row r="84" spans="1:10" s="6" customFormat="1" ht="87.95" customHeight="1" x14ac:dyDescent="0.2">
      <c r="A84" s="7">
        <v>83</v>
      </c>
      <c r="B84" s="8" t="s">
        <v>174</v>
      </c>
      <c r="C84" s="12" t="str">
        <f>HYPERLINK("https://kancmaster.com.ua/index.php?route=product/search&amp;search=390719","На сайті")</f>
        <v>На сайті</v>
      </c>
      <c r="D84" s="13" t="s">
        <v>175</v>
      </c>
      <c r="E84" s="13"/>
      <c r="F84" s="14">
        <v>5056574420428</v>
      </c>
      <c r="G84" s="14"/>
      <c r="H84" s="9">
        <v>1</v>
      </c>
      <c r="I84" s="10" t="s">
        <v>11</v>
      </c>
      <c r="J84" s="11"/>
    </row>
    <row r="85" spans="1:10" s="6" customFormat="1" ht="87.95" customHeight="1" x14ac:dyDescent="0.2">
      <c r="A85" s="7">
        <v>84</v>
      </c>
      <c r="B85" s="8" t="s">
        <v>176</v>
      </c>
      <c r="C85" s="12" t="str">
        <f>HYPERLINK("https://kancmaster.com.ua/index.php?route=product/search&amp;search=390720","На сайті")</f>
        <v>На сайті</v>
      </c>
      <c r="D85" s="13" t="s">
        <v>177</v>
      </c>
      <c r="E85" s="13"/>
      <c r="F85" s="14">
        <v>5056574420435</v>
      </c>
      <c r="G85" s="14"/>
      <c r="H85" s="9">
        <v>1</v>
      </c>
      <c r="I85" s="10" t="s">
        <v>11</v>
      </c>
      <c r="J85" s="11"/>
    </row>
    <row r="86" spans="1:10" s="6" customFormat="1" ht="87.95" customHeight="1" x14ac:dyDescent="0.2">
      <c r="A86" s="7">
        <v>85</v>
      </c>
      <c r="B86" s="8" t="s">
        <v>178</v>
      </c>
      <c r="C86" s="12" t="str">
        <f>HYPERLINK("https://kancmaster.com.ua/index.php?route=product/search&amp;search=390721","На сайті")</f>
        <v>На сайті</v>
      </c>
      <c r="D86" s="13" t="s">
        <v>179</v>
      </c>
      <c r="E86" s="13"/>
      <c r="F86" s="14">
        <v>5056574420442</v>
      </c>
      <c r="G86" s="14"/>
      <c r="H86" s="9">
        <v>1</v>
      </c>
      <c r="I86" s="10" t="s">
        <v>11</v>
      </c>
      <c r="J86" s="11"/>
    </row>
    <row r="87" spans="1:10" s="6" customFormat="1" ht="87.95" customHeight="1" x14ac:dyDescent="0.2">
      <c r="A87" s="7">
        <v>86</v>
      </c>
      <c r="B87" s="8" t="s">
        <v>180</v>
      </c>
      <c r="C87" s="12" t="str">
        <f>HYPERLINK("https://kancmaster.com.ua/index.php?route=product/search&amp;search=390722","На сайті")</f>
        <v>На сайті</v>
      </c>
      <c r="D87" s="13" t="s">
        <v>181</v>
      </c>
      <c r="E87" s="13"/>
      <c r="F87" s="14">
        <v>5056574420459</v>
      </c>
      <c r="G87" s="14"/>
      <c r="H87" s="9">
        <v>1</v>
      </c>
      <c r="I87" s="10" t="s">
        <v>11</v>
      </c>
      <c r="J87" s="11"/>
    </row>
    <row r="88" spans="1:10" s="6" customFormat="1" ht="87.95" customHeight="1" x14ac:dyDescent="0.2">
      <c r="A88" s="7">
        <v>87</v>
      </c>
      <c r="B88" s="8" t="s">
        <v>182</v>
      </c>
      <c r="C88" s="12" t="str">
        <f>HYPERLINK("https://kancmaster.com.ua/index.php?route=product/search&amp;search=390723","На сайті")</f>
        <v>На сайті</v>
      </c>
      <c r="D88" s="13" t="s">
        <v>183</v>
      </c>
      <c r="E88" s="13"/>
      <c r="F88" s="14">
        <v>5056574420466</v>
      </c>
      <c r="G88" s="14"/>
      <c r="H88" s="9">
        <v>1</v>
      </c>
      <c r="I88" s="10" t="s">
        <v>11</v>
      </c>
      <c r="J88" s="11"/>
    </row>
    <row r="89" spans="1:10" s="6" customFormat="1" ht="87.95" customHeight="1" x14ac:dyDescent="0.2">
      <c r="A89" s="7">
        <v>88</v>
      </c>
      <c r="B89" s="8" t="s">
        <v>184</v>
      </c>
      <c r="C89" s="12" t="str">
        <f>HYPERLINK("https://kancmaster.com.ua/index.php?route=product/search&amp;search=390724","На сайті")</f>
        <v>На сайті</v>
      </c>
      <c r="D89" s="13" t="s">
        <v>185</v>
      </c>
      <c r="E89" s="13"/>
      <c r="F89" s="14">
        <v>5056574420473</v>
      </c>
      <c r="G89" s="14"/>
      <c r="H89" s="9">
        <v>1</v>
      </c>
      <c r="I89" s="10" t="s">
        <v>11</v>
      </c>
      <c r="J89" s="11"/>
    </row>
    <row r="90" spans="1:10" s="6" customFormat="1" ht="87.95" customHeight="1" x14ac:dyDescent="0.2">
      <c r="A90" s="7">
        <v>89</v>
      </c>
      <c r="B90" s="8" t="s">
        <v>186</v>
      </c>
      <c r="C90" s="12" t="str">
        <f>HYPERLINK("https://kancmaster.com.ua/index.php?route=product/search&amp;search=390725","На сайті")</f>
        <v>На сайті</v>
      </c>
      <c r="D90" s="13" t="s">
        <v>187</v>
      </c>
      <c r="E90" s="13"/>
      <c r="F90" s="14">
        <v>5056574420480</v>
      </c>
      <c r="G90" s="14"/>
      <c r="H90" s="9">
        <v>1</v>
      </c>
      <c r="I90" s="10" t="s">
        <v>11</v>
      </c>
      <c r="J90" s="11"/>
    </row>
    <row r="91" spans="1:10" s="6" customFormat="1" ht="87.95" customHeight="1" x14ac:dyDescent="0.2">
      <c r="A91" s="7">
        <v>90</v>
      </c>
      <c r="B91" s="8" t="s">
        <v>188</v>
      </c>
      <c r="C91" s="12" t="str">
        <f>HYPERLINK("https://kancmaster.com.ua/index.php?route=product/search&amp;search=390726","На сайті")</f>
        <v>На сайті</v>
      </c>
      <c r="D91" s="13" t="s">
        <v>189</v>
      </c>
      <c r="E91" s="13"/>
      <c r="F91" s="14">
        <v>5056574420497</v>
      </c>
      <c r="G91" s="14"/>
      <c r="H91" s="9">
        <v>1</v>
      </c>
      <c r="I91" s="10" t="s">
        <v>11</v>
      </c>
      <c r="J91" s="11"/>
    </row>
    <row r="92" spans="1:10" s="6" customFormat="1" ht="87.95" customHeight="1" x14ac:dyDescent="0.2">
      <c r="A92" s="7">
        <v>91</v>
      </c>
      <c r="B92" s="8" t="s">
        <v>190</v>
      </c>
      <c r="C92" s="12" t="str">
        <f>HYPERLINK("https://kancmaster.com.ua/index.php?route=product/search&amp;search=390727","На сайті")</f>
        <v>На сайті</v>
      </c>
      <c r="D92" s="13" t="s">
        <v>191</v>
      </c>
      <c r="E92" s="13"/>
      <c r="F92" s="14">
        <v>5056574420503</v>
      </c>
      <c r="G92" s="14"/>
      <c r="H92" s="9">
        <v>1</v>
      </c>
      <c r="I92" s="10" t="s">
        <v>11</v>
      </c>
      <c r="J92" s="11"/>
    </row>
    <row r="93" spans="1:10" s="6" customFormat="1" ht="87.95" customHeight="1" x14ac:dyDescent="0.2">
      <c r="A93" s="7">
        <v>92</v>
      </c>
      <c r="B93" s="8" t="s">
        <v>192</v>
      </c>
      <c r="C93" s="12" t="str">
        <f>HYPERLINK("https://kancmaster.com.ua/index.php?route=product/search&amp;search=390728","На сайті")</f>
        <v>На сайті</v>
      </c>
      <c r="D93" s="13" t="s">
        <v>193</v>
      </c>
      <c r="E93" s="13"/>
      <c r="F93" s="14">
        <v>5056574420510</v>
      </c>
      <c r="G93" s="14"/>
      <c r="H93" s="9">
        <v>1</v>
      </c>
      <c r="I93" s="10" t="s">
        <v>11</v>
      </c>
      <c r="J93" s="11"/>
    </row>
    <row r="94" spans="1:10" s="6" customFormat="1" ht="87.95" customHeight="1" x14ac:dyDescent="0.2">
      <c r="A94" s="7">
        <v>93</v>
      </c>
      <c r="B94" s="8" t="s">
        <v>194</v>
      </c>
      <c r="C94" s="12" t="str">
        <f>HYPERLINK("https://kancmaster.com.ua/index.php?route=product/search&amp;search=390729","На сайті")</f>
        <v>На сайті</v>
      </c>
      <c r="D94" s="13" t="s">
        <v>195</v>
      </c>
      <c r="E94" s="13"/>
      <c r="F94" s="14">
        <v>5056574420527</v>
      </c>
      <c r="G94" s="14"/>
      <c r="H94" s="9">
        <v>1</v>
      </c>
      <c r="I94" s="10" t="s">
        <v>11</v>
      </c>
      <c r="J94" s="11"/>
    </row>
    <row r="95" spans="1:10" s="6" customFormat="1" ht="87.95" customHeight="1" x14ac:dyDescent="0.2">
      <c r="A95" s="7">
        <v>94</v>
      </c>
      <c r="B95" s="8" t="s">
        <v>196</v>
      </c>
      <c r="C95" s="12" t="str">
        <f>HYPERLINK("https://kancmaster.com.ua/index.php?route=product/search&amp;search=390730","На сайті")</f>
        <v>На сайті</v>
      </c>
      <c r="D95" s="13" t="s">
        <v>197</v>
      </c>
      <c r="E95" s="13"/>
      <c r="F95" s="14">
        <v>5056574420534</v>
      </c>
      <c r="G95" s="14"/>
      <c r="H95" s="9">
        <v>1</v>
      </c>
      <c r="I95" s="10" t="s">
        <v>11</v>
      </c>
      <c r="J95" s="11"/>
    </row>
    <row r="96" spans="1:10" s="6" customFormat="1" ht="87.95" customHeight="1" x14ac:dyDescent="0.2">
      <c r="A96" s="7">
        <v>95</v>
      </c>
      <c r="B96" s="8" t="s">
        <v>198</v>
      </c>
      <c r="C96" s="12" t="str">
        <f>HYPERLINK("https://kancmaster.com.ua/index.php?route=product/search&amp;search=390731","На сайті")</f>
        <v>На сайті</v>
      </c>
      <c r="D96" s="13" t="s">
        <v>199</v>
      </c>
      <c r="E96" s="13"/>
      <c r="F96" s="14">
        <v>5056574420541</v>
      </c>
      <c r="G96" s="14"/>
      <c r="H96" s="9">
        <v>1</v>
      </c>
      <c r="I96" s="10" t="s">
        <v>11</v>
      </c>
      <c r="J96" s="11"/>
    </row>
    <row r="97" spans="1:10" s="6" customFormat="1" ht="87.95" customHeight="1" x14ac:dyDescent="0.2">
      <c r="A97" s="7">
        <v>96</v>
      </c>
      <c r="B97" s="8" t="s">
        <v>200</v>
      </c>
      <c r="C97" s="12" t="str">
        <f>HYPERLINK("https://kancmaster.com.ua/index.php?route=product/search&amp;search=390732","На сайті")</f>
        <v>На сайті</v>
      </c>
      <c r="D97" s="13" t="s">
        <v>201</v>
      </c>
      <c r="E97" s="13"/>
      <c r="F97" s="14">
        <v>5056574420558</v>
      </c>
      <c r="G97" s="14"/>
      <c r="H97" s="9">
        <v>1</v>
      </c>
      <c r="I97" s="10" t="s">
        <v>11</v>
      </c>
      <c r="J97" s="11"/>
    </row>
    <row r="98" spans="1:10" s="6" customFormat="1" ht="87.95" customHeight="1" x14ac:dyDescent="0.2">
      <c r="A98" s="7">
        <v>97</v>
      </c>
      <c r="B98" s="8" t="s">
        <v>202</v>
      </c>
      <c r="C98" s="12" t="str">
        <f>HYPERLINK("https://kancmaster.com.ua/index.php?route=product/search&amp;search=390733","На сайті")</f>
        <v>На сайті</v>
      </c>
      <c r="D98" s="13" t="s">
        <v>203</v>
      </c>
      <c r="E98" s="13"/>
      <c r="F98" s="14">
        <v>5056574420565</v>
      </c>
      <c r="G98" s="14"/>
      <c r="H98" s="9">
        <v>1</v>
      </c>
      <c r="I98" s="10" t="s">
        <v>11</v>
      </c>
      <c r="J98" s="11"/>
    </row>
    <row r="99" spans="1:10" s="6" customFormat="1" ht="87.95" customHeight="1" x14ac:dyDescent="0.2">
      <c r="A99" s="7">
        <v>98</v>
      </c>
      <c r="B99" s="8" t="s">
        <v>204</v>
      </c>
      <c r="C99" s="12" t="str">
        <f>HYPERLINK("https://kancmaster.com.ua/index.php?route=product/search&amp;search=390741","На сайті")</f>
        <v>На сайті</v>
      </c>
      <c r="D99" s="13" t="s">
        <v>205</v>
      </c>
      <c r="E99" s="13"/>
      <c r="F99" s="14">
        <v>5056574422910</v>
      </c>
      <c r="G99" s="14"/>
      <c r="H99" s="9">
        <v>1</v>
      </c>
      <c r="I99" s="10" t="s">
        <v>11</v>
      </c>
      <c r="J99" s="11"/>
    </row>
    <row r="100" spans="1:10" s="6" customFormat="1" ht="87.95" customHeight="1" x14ac:dyDescent="0.2">
      <c r="A100" s="7">
        <v>99</v>
      </c>
      <c r="B100" s="8" t="s">
        <v>206</v>
      </c>
      <c r="C100" s="12" t="str">
        <f>HYPERLINK("https://kancmaster.com.ua/index.php?route=product/search&amp;search=390742","На сайті")</f>
        <v>На сайті</v>
      </c>
      <c r="D100" s="13" t="s">
        <v>207</v>
      </c>
      <c r="E100" s="13"/>
      <c r="F100" s="14">
        <v>5056574422927</v>
      </c>
      <c r="G100" s="14"/>
      <c r="H100" s="9">
        <v>1</v>
      </c>
      <c r="I100" s="10" t="s">
        <v>11</v>
      </c>
      <c r="J100" s="11"/>
    </row>
    <row r="101" spans="1:10" s="6" customFormat="1" ht="87.95" customHeight="1" x14ac:dyDescent="0.2">
      <c r="A101" s="7">
        <v>100</v>
      </c>
      <c r="B101" s="8" t="s">
        <v>208</v>
      </c>
      <c r="C101" s="12" t="str">
        <f>HYPERLINK("https://kancmaster.com.ua/index.php?route=product/search&amp;search=390743","На сайті")</f>
        <v>На сайті</v>
      </c>
      <c r="D101" s="13" t="s">
        <v>209</v>
      </c>
      <c r="E101" s="13"/>
      <c r="F101" s="14">
        <v>5056574422934</v>
      </c>
      <c r="G101" s="14"/>
      <c r="H101" s="9">
        <v>1</v>
      </c>
      <c r="I101" s="10" t="s">
        <v>11</v>
      </c>
      <c r="J101" s="11"/>
    </row>
    <row r="102" spans="1:10" s="6" customFormat="1" ht="87.95" customHeight="1" x14ac:dyDescent="0.2">
      <c r="A102" s="7">
        <v>101</v>
      </c>
      <c r="B102" s="8" t="s">
        <v>210</v>
      </c>
      <c r="C102" s="12" t="str">
        <f>HYPERLINK("https://kancmaster.com.ua/index.php?route=product/search&amp;search=390744","На сайті")</f>
        <v>На сайті</v>
      </c>
      <c r="D102" s="13" t="s">
        <v>211</v>
      </c>
      <c r="E102" s="13"/>
      <c r="F102" s="14">
        <v>5056574422941</v>
      </c>
      <c r="G102" s="14"/>
      <c r="H102" s="9">
        <v>1</v>
      </c>
      <c r="I102" s="10" t="s">
        <v>11</v>
      </c>
      <c r="J102" s="11"/>
    </row>
    <row r="103" spans="1:10" s="6" customFormat="1" ht="87.95" customHeight="1" x14ac:dyDescent="0.2">
      <c r="A103" s="7">
        <v>102</v>
      </c>
      <c r="B103" s="8" t="s">
        <v>212</v>
      </c>
      <c r="C103" s="12" t="str">
        <f>HYPERLINK("https://kancmaster.com.ua/index.php?route=product/search&amp;search=390745","На сайті")</f>
        <v>На сайті</v>
      </c>
      <c r="D103" s="13" t="s">
        <v>213</v>
      </c>
      <c r="E103" s="13"/>
      <c r="F103" s="14">
        <v>5056574422958</v>
      </c>
      <c r="G103" s="14"/>
      <c r="H103" s="9">
        <v>1</v>
      </c>
      <c r="I103" s="10" t="s">
        <v>11</v>
      </c>
      <c r="J103" s="11"/>
    </row>
    <row r="104" spans="1:10" s="6" customFormat="1" ht="87.95" customHeight="1" x14ac:dyDescent="0.2">
      <c r="A104" s="7">
        <v>103</v>
      </c>
      <c r="B104" s="8" t="s">
        <v>214</v>
      </c>
      <c r="C104" s="12" t="str">
        <f>HYPERLINK("https://kancmaster.com.ua/index.php?route=product/search&amp;search=390746","На сайті")</f>
        <v>На сайті</v>
      </c>
      <c r="D104" s="13" t="s">
        <v>215</v>
      </c>
      <c r="E104" s="13"/>
      <c r="F104" s="14">
        <v>5056574422965</v>
      </c>
      <c r="G104" s="14"/>
      <c r="H104" s="9">
        <v>1</v>
      </c>
      <c r="I104" s="10" t="s">
        <v>11</v>
      </c>
      <c r="J104" s="11"/>
    </row>
    <row r="105" spans="1:10" s="6" customFormat="1" ht="87.95" customHeight="1" x14ac:dyDescent="0.2">
      <c r="A105" s="7">
        <v>104</v>
      </c>
      <c r="B105" s="8" t="s">
        <v>216</v>
      </c>
      <c r="C105" s="12" t="str">
        <f>HYPERLINK("https://kancmaster.com.ua/index.php?route=product/search&amp;search=390747","На сайті")</f>
        <v>На сайті</v>
      </c>
      <c r="D105" s="13" t="s">
        <v>217</v>
      </c>
      <c r="E105" s="13"/>
      <c r="F105" s="14">
        <v>5056574422972</v>
      </c>
      <c r="G105" s="14"/>
      <c r="H105" s="9">
        <v>1</v>
      </c>
      <c r="I105" s="10" t="s">
        <v>11</v>
      </c>
      <c r="J105" s="11"/>
    </row>
    <row r="106" spans="1:10" s="6" customFormat="1" ht="87.95" customHeight="1" x14ac:dyDescent="0.2">
      <c r="A106" s="7">
        <v>105</v>
      </c>
      <c r="B106" s="8" t="s">
        <v>218</v>
      </c>
      <c r="C106" s="12" t="str">
        <f>HYPERLINK("https://kancmaster.com.ua/index.php?route=product/search&amp;search=390748","На сайті")</f>
        <v>На сайті</v>
      </c>
      <c r="D106" s="13" t="s">
        <v>219</v>
      </c>
      <c r="E106" s="13"/>
      <c r="F106" s="14">
        <v>5056574422989</v>
      </c>
      <c r="G106" s="14"/>
      <c r="H106" s="9">
        <v>1</v>
      </c>
      <c r="I106" s="10" t="s">
        <v>11</v>
      </c>
      <c r="J106" s="11"/>
    </row>
    <row r="107" spans="1:10" s="6" customFormat="1" ht="87.95" customHeight="1" x14ac:dyDescent="0.2">
      <c r="A107" s="7">
        <v>106</v>
      </c>
      <c r="B107" s="8" t="s">
        <v>220</v>
      </c>
      <c r="C107" s="12" t="str">
        <f>HYPERLINK("https://kancmaster.com.ua/index.php?route=product/search&amp;search=390749","На сайті")</f>
        <v>На сайті</v>
      </c>
      <c r="D107" s="13" t="s">
        <v>221</v>
      </c>
      <c r="E107" s="13"/>
      <c r="F107" s="14">
        <v>5056574422996</v>
      </c>
      <c r="G107" s="14"/>
      <c r="H107" s="9">
        <v>1</v>
      </c>
      <c r="I107" s="10" t="s">
        <v>11</v>
      </c>
      <c r="J107" s="11"/>
    </row>
    <row r="108" spans="1:10" s="6" customFormat="1" ht="87.95" customHeight="1" x14ac:dyDescent="0.2">
      <c r="A108" s="7">
        <v>107</v>
      </c>
      <c r="B108" s="8" t="s">
        <v>222</v>
      </c>
      <c r="C108" s="12" t="str">
        <f>HYPERLINK("https://kancmaster.com.ua/index.php?route=product/search&amp;search=391057","На сайті")</f>
        <v>На сайті</v>
      </c>
      <c r="D108" s="13" t="s">
        <v>223</v>
      </c>
      <c r="E108" s="13"/>
      <c r="F108" s="14">
        <v>5056574441218</v>
      </c>
      <c r="G108" s="14"/>
      <c r="H108" s="9">
        <v>1</v>
      </c>
      <c r="I108" s="10" t="s">
        <v>11</v>
      </c>
      <c r="J108" s="11"/>
    </row>
    <row r="109" spans="1:10" s="6" customFormat="1" ht="87.95" customHeight="1" x14ac:dyDescent="0.2">
      <c r="A109" s="7">
        <v>108</v>
      </c>
      <c r="B109" s="8" t="s">
        <v>224</v>
      </c>
      <c r="C109" s="12" t="str">
        <f>HYPERLINK("https://kancmaster.com.ua/index.php?route=product/search&amp;search=391058","На сайті")</f>
        <v>На сайті</v>
      </c>
      <c r="D109" s="13" t="s">
        <v>225</v>
      </c>
      <c r="E109" s="13"/>
      <c r="F109" s="14">
        <v>5056574441225</v>
      </c>
      <c r="G109" s="14"/>
      <c r="H109" s="9">
        <v>1</v>
      </c>
      <c r="I109" s="10" t="s">
        <v>11</v>
      </c>
      <c r="J109" s="11"/>
    </row>
    <row r="110" spans="1:10" s="6" customFormat="1" ht="87.95" customHeight="1" x14ac:dyDescent="0.2">
      <c r="A110" s="7">
        <v>109</v>
      </c>
      <c r="B110" s="8" t="s">
        <v>226</v>
      </c>
      <c r="C110" s="12" t="str">
        <f>HYPERLINK("https://kancmaster.com.ua/index.php?route=product/search&amp;search=391059","На сайті")</f>
        <v>На сайті</v>
      </c>
      <c r="D110" s="13" t="s">
        <v>227</v>
      </c>
      <c r="E110" s="13"/>
      <c r="F110" s="14">
        <v>5056574441232</v>
      </c>
      <c r="G110" s="14"/>
      <c r="H110" s="9">
        <v>1</v>
      </c>
      <c r="I110" s="10" t="s">
        <v>11</v>
      </c>
      <c r="J110" s="11"/>
    </row>
    <row r="111" spans="1:10" s="6" customFormat="1" ht="87.95" customHeight="1" x14ac:dyDescent="0.2">
      <c r="A111" s="7">
        <v>110</v>
      </c>
      <c r="B111" s="8" t="s">
        <v>228</v>
      </c>
      <c r="C111" s="12" t="str">
        <f>HYPERLINK("https://kancmaster.com.ua/index.php?route=product/search&amp;search=391060","На сайті")</f>
        <v>На сайті</v>
      </c>
      <c r="D111" s="13" t="s">
        <v>229</v>
      </c>
      <c r="E111" s="13"/>
      <c r="F111" s="14">
        <v>5056574441249</v>
      </c>
      <c r="G111" s="14"/>
      <c r="H111" s="9">
        <v>1</v>
      </c>
      <c r="I111" s="10" t="s">
        <v>11</v>
      </c>
      <c r="J111" s="11"/>
    </row>
    <row r="112" spans="1:10" s="6" customFormat="1" ht="87.95" customHeight="1" x14ac:dyDescent="0.2">
      <c r="A112" s="7">
        <v>111</v>
      </c>
      <c r="B112" s="8" t="s">
        <v>230</v>
      </c>
      <c r="C112" s="12" t="str">
        <f>HYPERLINK("https://kancmaster.com.ua/index.php?route=product/search&amp;search=391061","На сайті")</f>
        <v>На сайті</v>
      </c>
      <c r="D112" s="13" t="s">
        <v>231</v>
      </c>
      <c r="E112" s="13"/>
      <c r="F112" s="14">
        <v>5056574441256</v>
      </c>
      <c r="G112" s="14"/>
      <c r="H112" s="9">
        <v>1</v>
      </c>
      <c r="I112" s="10" t="s">
        <v>11</v>
      </c>
      <c r="J112" s="11"/>
    </row>
    <row r="113" spans="1:10" s="6" customFormat="1" ht="87.95" customHeight="1" x14ac:dyDescent="0.2">
      <c r="A113" s="7">
        <v>112</v>
      </c>
      <c r="B113" s="8" t="s">
        <v>232</v>
      </c>
      <c r="C113" s="12" t="str">
        <f>HYPERLINK("https://kancmaster.com.ua/index.php?route=product/search&amp;search=391062","На сайті")</f>
        <v>На сайті</v>
      </c>
      <c r="D113" s="13" t="s">
        <v>233</v>
      </c>
      <c r="E113" s="13"/>
      <c r="F113" s="14">
        <v>5056574441263</v>
      </c>
      <c r="G113" s="14"/>
      <c r="H113" s="9">
        <v>1</v>
      </c>
      <c r="I113" s="10" t="s">
        <v>11</v>
      </c>
      <c r="J113" s="11"/>
    </row>
    <row r="114" spans="1:10" s="6" customFormat="1" ht="87.95" customHeight="1" x14ac:dyDescent="0.2">
      <c r="A114" s="7">
        <v>113</v>
      </c>
      <c r="B114" s="8" t="s">
        <v>234</v>
      </c>
      <c r="C114" s="12" t="str">
        <f>HYPERLINK("https://kancmaster.com.ua/index.php?route=product/search&amp;search=391063","На сайті")</f>
        <v>На сайті</v>
      </c>
      <c r="D114" s="13" t="s">
        <v>235</v>
      </c>
      <c r="E114" s="13"/>
      <c r="F114" s="14">
        <v>5056574441270</v>
      </c>
      <c r="G114" s="14"/>
      <c r="H114" s="9">
        <v>1</v>
      </c>
      <c r="I114" s="10" t="s">
        <v>11</v>
      </c>
      <c r="J114" s="11"/>
    </row>
    <row r="115" spans="1:10" s="6" customFormat="1" ht="87.95" customHeight="1" x14ac:dyDescent="0.2">
      <c r="A115" s="7">
        <v>114</v>
      </c>
      <c r="B115" s="8" t="s">
        <v>236</v>
      </c>
      <c r="C115" s="12" t="str">
        <f>HYPERLINK("https://kancmaster.com.ua/index.php?route=product/search&amp;search=391064","На сайті")</f>
        <v>На сайті</v>
      </c>
      <c r="D115" s="13" t="s">
        <v>237</v>
      </c>
      <c r="E115" s="13"/>
      <c r="F115" s="14">
        <v>5056574441287</v>
      </c>
      <c r="G115" s="14"/>
      <c r="H115" s="9">
        <v>1</v>
      </c>
      <c r="I115" s="10" t="s">
        <v>11</v>
      </c>
      <c r="J115" s="11"/>
    </row>
    <row r="116" spans="1:10" s="6" customFormat="1" ht="87.95" customHeight="1" x14ac:dyDescent="0.2">
      <c r="A116" s="7">
        <v>115</v>
      </c>
      <c r="B116" s="8" t="s">
        <v>238</v>
      </c>
      <c r="C116" s="12" t="str">
        <f>HYPERLINK("https://kancmaster.com.ua/index.php?route=product/search&amp;search=391065","На сайті")</f>
        <v>На сайті</v>
      </c>
      <c r="D116" s="13" t="s">
        <v>239</v>
      </c>
      <c r="E116" s="13"/>
      <c r="F116" s="14">
        <v>5056574441294</v>
      </c>
      <c r="G116" s="14"/>
      <c r="H116" s="9">
        <v>1</v>
      </c>
      <c r="I116" s="10" t="s">
        <v>11</v>
      </c>
      <c r="J116" s="11"/>
    </row>
    <row r="117" spans="1:10" s="6" customFormat="1" ht="87.95" customHeight="1" x14ac:dyDescent="0.2">
      <c r="A117" s="7">
        <v>116</v>
      </c>
      <c r="B117" s="8" t="s">
        <v>240</v>
      </c>
      <c r="C117" s="12" t="str">
        <f>HYPERLINK("https://kancmaster.com.ua/index.php?route=product/search&amp;search=391066","На сайті")</f>
        <v>На сайті</v>
      </c>
      <c r="D117" s="13" t="s">
        <v>241</v>
      </c>
      <c r="E117" s="13"/>
      <c r="F117" s="14">
        <v>5056574441300</v>
      </c>
      <c r="G117" s="14"/>
      <c r="H117" s="9">
        <v>1</v>
      </c>
      <c r="I117" s="10" t="s">
        <v>11</v>
      </c>
      <c r="J117" s="11"/>
    </row>
    <row r="118" spans="1:10" s="6" customFormat="1" ht="87.95" customHeight="1" x14ac:dyDescent="0.2">
      <c r="A118" s="7">
        <v>117</v>
      </c>
      <c r="B118" s="8" t="s">
        <v>242</v>
      </c>
      <c r="C118" s="12" t="str">
        <f>HYPERLINK("https://kancmaster.com.ua/index.php?route=product/search&amp;search=391067","На сайті")</f>
        <v>На сайті</v>
      </c>
      <c r="D118" s="13" t="s">
        <v>243</v>
      </c>
      <c r="E118" s="13"/>
      <c r="F118" s="14">
        <v>5056574441317</v>
      </c>
      <c r="G118" s="14"/>
      <c r="H118" s="9">
        <v>1</v>
      </c>
      <c r="I118" s="10" t="s">
        <v>11</v>
      </c>
      <c r="J118" s="11"/>
    </row>
    <row r="119" spans="1:10" s="6" customFormat="1" ht="87.95" customHeight="1" x14ac:dyDescent="0.2">
      <c r="A119" s="7">
        <v>118</v>
      </c>
      <c r="B119" s="8" t="s">
        <v>244</v>
      </c>
      <c r="C119" s="12" t="str">
        <f>HYPERLINK("https://kancmaster.com.ua/index.php?route=product/search&amp;search=391068","На сайті")</f>
        <v>На сайті</v>
      </c>
      <c r="D119" s="13" t="s">
        <v>245</v>
      </c>
      <c r="E119" s="13"/>
      <c r="F119" s="14">
        <v>5056574441324</v>
      </c>
      <c r="G119" s="14"/>
      <c r="H119" s="9">
        <v>1</v>
      </c>
      <c r="I119" s="10" t="s">
        <v>11</v>
      </c>
      <c r="J119" s="11"/>
    </row>
    <row r="120" spans="1:10" s="6" customFormat="1" ht="87.95" customHeight="1" x14ac:dyDescent="0.2">
      <c r="A120" s="7">
        <v>119</v>
      </c>
      <c r="B120" s="8" t="s">
        <v>246</v>
      </c>
      <c r="C120" s="12" t="str">
        <f>HYPERLINK("https://kancmaster.com.ua/index.php?route=product/search&amp;search=391069","На сайті")</f>
        <v>На сайті</v>
      </c>
      <c r="D120" s="13" t="s">
        <v>247</v>
      </c>
      <c r="E120" s="13"/>
      <c r="F120" s="14">
        <v>5056574441331</v>
      </c>
      <c r="G120" s="14"/>
      <c r="H120" s="9">
        <v>1</v>
      </c>
      <c r="I120" s="10" t="s">
        <v>11</v>
      </c>
      <c r="J120" s="11"/>
    </row>
    <row r="121" spans="1:10" s="6" customFormat="1" ht="87.95" customHeight="1" x14ac:dyDescent="0.2">
      <c r="A121" s="7">
        <v>120</v>
      </c>
      <c r="B121" s="8" t="s">
        <v>248</v>
      </c>
      <c r="C121" s="12" t="str">
        <f>HYPERLINK("https://kancmaster.com.ua/index.php?route=product/search&amp;search=391070","На сайті")</f>
        <v>На сайті</v>
      </c>
      <c r="D121" s="13" t="s">
        <v>249</v>
      </c>
      <c r="E121" s="13"/>
      <c r="F121" s="14">
        <v>5056574441348</v>
      </c>
      <c r="G121" s="14"/>
      <c r="H121" s="9">
        <v>1</v>
      </c>
      <c r="I121" s="10" t="s">
        <v>11</v>
      </c>
      <c r="J121" s="11"/>
    </row>
    <row r="122" spans="1:10" s="6" customFormat="1" ht="87.95" customHeight="1" x14ac:dyDescent="0.2">
      <c r="A122" s="7">
        <v>121</v>
      </c>
      <c r="B122" s="8" t="s">
        <v>250</v>
      </c>
      <c r="C122" s="12" t="str">
        <f>HYPERLINK("https://kancmaster.com.ua/index.php?route=product/search&amp;search=391071","На сайті")</f>
        <v>На сайті</v>
      </c>
      <c r="D122" s="13" t="s">
        <v>251</v>
      </c>
      <c r="E122" s="13"/>
      <c r="F122" s="14">
        <v>5056574441355</v>
      </c>
      <c r="G122" s="14"/>
      <c r="H122" s="9">
        <v>1</v>
      </c>
      <c r="I122" s="10" t="s">
        <v>11</v>
      </c>
      <c r="J122" s="11"/>
    </row>
    <row r="123" spans="1:10" s="6" customFormat="1" ht="87.95" customHeight="1" x14ac:dyDescent="0.2">
      <c r="A123" s="7">
        <v>122</v>
      </c>
      <c r="B123" s="8" t="s">
        <v>252</v>
      </c>
      <c r="C123" s="12" t="str">
        <f>HYPERLINK("https://kancmaster.com.ua/index.php?route=product/search&amp;search=391072","На сайті")</f>
        <v>На сайті</v>
      </c>
      <c r="D123" s="13" t="s">
        <v>253</v>
      </c>
      <c r="E123" s="13"/>
      <c r="F123" s="14">
        <v>5056574441362</v>
      </c>
      <c r="G123" s="14"/>
      <c r="H123" s="9">
        <v>1</v>
      </c>
      <c r="I123" s="10" t="s">
        <v>11</v>
      </c>
      <c r="J123" s="11"/>
    </row>
    <row r="124" spans="1:10" s="6" customFormat="1" ht="87.95" customHeight="1" x14ac:dyDescent="0.2">
      <c r="A124" s="7">
        <v>123</v>
      </c>
      <c r="B124" s="8" t="s">
        <v>254</v>
      </c>
      <c r="C124" s="12" t="str">
        <f>HYPERLINK("https://kancmaster.com.ua/index.php?route=product/search&amp;search=391073","На сайті")</f>
        <v>На сайті</v>
      </c>
      <c r="D124" s="13" t="s">
        <v>255</v>
      </c>
      <c r="E124" s="13"/>
      <c r="F124" s="14">
        <v>5056574441379</v>
      </c>
      <c r="G124" s="14"/>
      <c r="H124" s="9">
        <v>1</v>
      </c>
      <c r="I124" s="10" t="s">
        <v>11</v>
      </c>
      <c r="J124" s="11"/>
    </row>
    <row r="125" spans="1:10" s="6" customFormat="1" ht="87.95" customHeight="1" x14ac:dyDescent="0.2">
      <c r="A125" s="7">
        <v>124</v>
      </c>
      <c r="B125" s="8" t="s">
        <v>256</v>
      </c>
      <c r="C125" s="12" t="str">
        <f>HYPERLINK("https://kancmaster.com.ua/index.php?route=product/search&amp;search=391074","На сайті")</f>
        <v>На сайті</v>
      </c>
      <c r="D125" s="13" t="s">
        <v>257</v>
      </c>
      <c r="E125" s="13"/>
      <c r="F125" s="14">
        <v>5056574441386</v>
      </c>
      <c r="G125" s="14"/>
      <c r="H125" s="9">
        <v>1</v>
      </c>
      <c r="I125" s="10" t="s">
        <v>11</v>
      </c>
      <c r="J125" s="11"/>
    </row>
    <row r="126" spans="1:10" s="6" customFormat="1" ht="87.95" customHeight="1" x14ac:dyDescent="0.2">
      <c r="A126" s="7">
        <v>125</v>
      </c>
      <c r="B126" s="8" t="s">
        <v>258</v>
      </c>
      <c r="C126" s="12" t="str">
        <f>HYPERLINK("https://kancmaster.com.ua/index.php?route=product/search&amp;search=391075","На сайті")</f>
        <v>На сайті</v>
      </c>
      <c r="D126" s="13" t="s">
        <v>259</v>
      </c>
      <c r="E126" s="13"/>
      <c r="F126" s="14">
        <v>5056574441393</v>
      </c>
      <c r="G126" s="14"/>
      <c r="H126" s="9">
        <v>1</v>
      </c>
      <c r="I126" s="10" t="s">
        <v>11</v>
      </c>
      <c r="J126" s="11"/>
    </row>
    <row r="127" spans="1:10" s="6" customFormat="1" ht="87.95" customHeight="1" x14ac:dyDescent="0.2">
      <c r="A127" s="7">
        <v>126</v>
      </c>
      <c r="B127" s="8" t="s">
        <v>260</v>
      </c>
      <c r="C127" s="12" t="str">
        <f>HYPERLINK("https://kancmaster.com.ua/index.php?route=product/search&amp;search=391076","На сайті")</f>
        <v>На сайті</v>
      </c>
      <c r="D127" s="13" t="s">
        <v>261</v>
      </c>
      <c r="E127" s="13"/>
      <c r="F127" s="14">
        <v>5056574441409</v>
      </c>
      <c r="G127" s="14"/>
      <c r="H127" s="9">
        <v>1</v>
      </c>
      <c r="I127" s="10" t="s">
        <v>11</v>
      </c>
      <c r="J127" s="11"/>
    </row>
    <row r="128" spans="1:10" s="6" customFormat="1" ht="87.95" customHeight="1" x14ac:dyDescent="0.2">
      <c r="A128" s="7">
        <v>127</v>
      </c>
      <c r="B128" s="8" t="s">
        <v>262</v>
      </c>
      <c r="C128" s="12" t="str">
        <f>HYPERLINK("https://kancmaster.com.ua/index.php?route=product/search&amp;search=391077","На сайті")</f>
        <v>На сайті</v>
      </c>
      <c r="D128" s="13" t="s">
        <v>263</v>
      </c>
      <c r="E128" s="13"/>
      <c r="F128" s="14">
        <v>5056574441416</v>
      </c>
      <c r="G128" s="14"/>
      <c r="H128" s="9">
        <v>1</v>
      </c>
      <c r="I128" s="10" t="s">
        <v>11</v>
      </c>
      <c r="J128" s="11"/>
    </row>
    <row r="129" spans="1:10" s="6" customFormat="1" ht="87.95" customHeight="1" x14ac:dyDescent="0.2">
      <c r="A129" s="7">
        <v>128</v>
      </c>
      <c r="B129" s="8" t="s">
        <v>264</v>
      </c>
      <c r="C129" s="12" t="str">
        <f>HYPERLINK("https://kancmaster.com.ua/index.php?route=product/search&amp;search=391078","На сайті")</f>
        <v>На сайті</v>
      </c>
      <c r="D129" s="13" t="s">
        <v>265</v>
      </c>
      <c r="E129" s="13"/>
      <c r="F129" s="14">
        <v>5056574441423</v>
      </c>
      <c r="G129" s="14"/>
      <c r="H129" s="9">
        <v>1</v>
      </c>
      <c r="I129" s="10" t="s">
        <v>11</v>
      </c>
      <c r="J129" s="11"/>
    </row>
    <row r="130" spans="1:10" s="6" customFormat="1" ht="87.95" customHeight="1" x14ac:dyDescent="0.2">
      <c r="A130" s="7">
        <v>129</v>
      </c>
      <c r="B130" s="8" t="s">
        <v>266</v>
      </c>
      <c r="C130" s="12" t="str">
        <f>HYPERLINK("https://kancmaster.com.ua/index.php?route=product/search&amp;search=391079","На сайті")</f>
        <v>На сайті</v>
      </c>
      <c r="D130" s="13" t="s">
        <v>267</v>
      </c>
      <c r="E130" s="13"/>
      <c r="F130" s="14">
        <v>5056574441430</v>
      </c>
      <c r="G130" s="14"/>
      <c r="H130" s="9">
        <v>1</v>
      </c>
      <c r="I130" s="10" t="s">
        <v>11</v>
      </c>
      <c r="J130" s="11"/>
    </row>
    <row r="131" spans="1:10" s="6" customFormat="1" ht="87.95" customHeight="1" x14ac:dyDescent="0.2">
      <c r="A131" s="7">
        <v>130</v>
      </c>
      <c r="B131" s="8" t="s">
        <v>268</v>
      </c>
      <c r="C131" s="12" t="str">
        <f>HYPERLINK("https://kancmaster.com.ua/index.php?route=product/search&amp;search=391080","На сайті")</f>
        <v>На сайті</v>
      </c>
      <c r="D131" s="13" t="s">
        <v>269</v>
      </c>
      <c r="E131" s="13"/>
      <c r="F131" s="14">
        <v>5056574441447</v>
      </c>
      <c r="G131" s="14"/>
      <c r="H131" s="9">
        <v>1</v>
      </c>
      <c r="I131" s="10" t="s">
        <v>11</v>
      </c>
      <c r="J131" s="11"/>
    </row>
    <row r="132" spans="1:10" s="6" customFormat="1" ht="87.95" customHeight="1" x14ac:dyDescent="0.2">
      <c r="A132" s="7">
        <v>131</v>
      </c>
      <c r="B132" s="8" t="s">
        <v>270</v>
      </c>
      <c r="C132" s="12" t="str">
        <f>HYPERLINK("https://kancmaster.com.ua/index.php?route=product/search&amp;search=391081","На сайті")</f>
        <v>На сайті</v>
      </c>
      <c r="D132" s="13" t="s">
        <v>271</v>
      </c>
      <c r="E132" s="13"/>
      <c r="F132" s="14">
        <v>5056574441454</v>
      </c>
      <c r="G132" s="14"/>
      <c r="H132" s="9">
        <v>1</v>
      </c>
      <c r="I132" s="10" t="s">
        <v>11</v>
      </c>
      <c r="J132" s="11"/>
    </row>
    <row r="133" spans="1:10" s="6" customFormat="1" ht="87.95" customHeight="1" x14ac:dyDescent="0.2">
      <c r="A133" s="7">
        <v>132</v>
      </c>
      <c r="B133" s="8" t="s">
        <v>272</v>
      </c>
      <c r="C133" s="12" t="str">
        <f>HYPERLINK("https://kancmaster.com.ua/index.php?route=product/search&amp;search=391082","На сайті")</f>
        <v>На сайті</v>
      </c>
      <c r="D133" s="13" t="s">
        <v>273</v>
      </c>
      <c r="E133" s="13"/>
      <c r="F133" s="14">
        <v>5056574441461</v>
      </c>
      <c r="G133" s="14"/>
      <c r="H133" s="9">
        <v>1</v>
      </c>
      <c r="I133" s="10" t="s">
        <v>11</v>
      </c>
      <c r="J133" s="11"/>
    </row>
    <row r="134" spans="1:10" s="6" customFormat="1" ht="87.95" customHeight="1" x14ac:dyDescent="0.2">
      <c r="A134" s="7">
        <v>133</v>
      </c>
      <c r="B134" s="8" t="s">
        <v>274</v>
      </c>
      <c r="C134" s="12" t="str">
        <f>HYPERLINK("https://kancmaster.com.ua/index.php?route=product/search&amp;search=391083","На сайті")</f>
        <v>На сайті</v>
      </c>
      <c r="D134" s="13" t="s">
        <v>275</v>
      </c>
      <c r="E134" s="13"/>
      <c r="F134" s="14">
        <v>5056574441478</v>
      </c>
      <c r="G134" s="14"/>
      <c r="H134" s="9">
        <v>1</v>
      </c>
      <c r="I134" s="10" t="s">
        <v>11</v>
      </c>
      <c r="J134" s="11"/>
    </row>
    <row r="135" spans="1:10" s="6" customFormat="1" ht="87.95" customHeight="1" x14ac:dyDescent="0.2">
      <c r="A135" s="7">
        <v>134</v>
      </c>
      <c r="B135" s="8" t="s">
        <v>276</v>
      </c>
      <c r="C135" s="12" t="str">
        <f>HYPERLINK("https://kancmaster.com.ua/index.php?route=product/search&amp;search=391084","На сайті")</f>
        <v>На сайті</v>
      </c>
      <c r="D135" s="13" t="s">
        <v>277</v>
      </c>
      <c r="E135" s="13"/>
      <c r="F135" s="14">
        <v>5056574441485</v>
      </c>
      <c r="G135" s="14"/>
      <c r="H135" s="9">
        <v>1</v>
      </c>
      <c r="I135" s="10" t="s">
        <v>11</v>
      </c>
      <c r="J135" s="11"/>
    </row>
    <row r="136" spans="1:10" s="6" customFormat="1" ht="87.95" customHeight="1" x14ac:dyDescent="0.2">
      <c r="A136" s="7">
        <v>135</v>
      </c>
      <c r="B136" s="8" t="s">
        <v>278</v>
      </c>
      <c r="C136" s="12" t="str">
        <f>HYPERLINK("https://kancmaster.com.ua/index.php?route=product/search&amp;search=391085","На сайті")</f>
        <v>На сайті</v>
      </c>
      <c r="D136" s="13" t="s">
        <v>279</v>
      </c>
      <c r="E136" s="13"/>
      <c r="F136" s="14">
        <v>5056574441492</v>
      </c>
      <c r="G136" s="14"/>
      <c r="H136" s="9">
        <v>1</v>
      </c>
      <c r="I136" s="10" t="s">
        <v>11</v>
      </c>
      <c r="J136" s="11"/>
    </row>
    <row r="137" spans="1:10" s="6" customFormat="1" ht="87.95" customHeight="1" x14ac:dyDescent="0.2">
      <c r="A137" s="7">
        <v>136</v>
      </c>
      <c r="B137" s="8" t="s">
        <v>280</v>
      </c>
      <c r="C137" s="12" t="str">
        <f>HYPERLINK("https://kancmaster.com.ua/index.php?route=product/search&amp;search=391086","На сайті")</f>
        <v>На сайті</v>
      </c>
      <c r="D137" s="13" t="s">
        <v>281</v>
      </c>
      <c r="E137" s="13"/>
      <c r="F137" s="14">
        <v>5056574441508</v>
      </c>
      <c r="G137" s="14"/>
      <c r="H137" s="9">
        <v>1</v>
      </c>
      <c r="I137" s="10" t="s">
        <v>11</v>
      </c>
      <c r="J137" s="11"/>
    </row>
    <row r="138" spans="1:10" s="6" customFormat="1" ht="87.95" customHeight="1" x14ac:dyDescent="0.2">
      <c r="A138" s="7">
        <v>137</v>
      </c>
      <c r="B138" s="8" t="s">
        <v>282</v>
      </c>
      <c r="C138" s="12" t="str">
        <f>HYPERLINK("https://kancmaster.com.ua/index.php?route=product/search&amp;search=391087","На сайті")</f>
        <v>На сайті</v>
      </c>
      <c r="D138" s="13" t="s">
        <v>283</v>
      </c>
      <c r="E138" s="13"/>
      <c r="F138" s="14">
        <v>5056574441515</v>
      </c>
      <c r="G138" s="14"/>
      <c r="H138" s="9">
        <v>1</v>
      </c>
      <c r="I138" s="10" t="s">
        <v>11</v>
      </c>
      <c r="J138" s="11"/>
    </row>
    <row r="139" spans="1:10" s="6" customFormat="1" ht="87.95" customHeight="1" x14ac:dyDescent="0.2">
      <c r="A139" s="7">
        <v>138</v>
      </c>
      <c r="B139" s="8" t="s">
        <v>284</v>
      </c>
      <c r="C139" s="12" t="str">
        <f>HYPERLINK("https://kancmaster.com.ua/index.php?route=product/search&amp;search=391088","На сайті")</f>
        <v>На сайті</v>
      </c>
      <c r="D139" s="13" t="s">
        <v>285</v>
      </c>
      <c r="E139" s="13"/>
      <c r="F139" s="14">
        <v>5056574441522</v>
      </c>
      <c r="G139" s="14"/>
      <c r="H139" s="9">
        <v>1</v>
      </c>
      <c r="I139" s="10" t="s">
        <v>11</v>
      </c>
      <c r="J139" s="11"/>
    </row>
    <row r="140" spans="1:10" s="6" customFormat="1" ht="87.95" customHeight="1" x14ac:dyDescent="0.2">
      <c r="A140" s="7">
        <v>139</v>
      </c>
      <c r="B140" s="8" t="s">
        <v>286</v>
      </c>
      <c r="C140" s="12" t="str">
        <f>HYPERLINK("https://kancmaster.com.ua/index.php?route=product/search&amp;search=391001","На сайті")</f>
        <v>На сайті</v>
      </c>
      <c r="D140" s="13" t="s">
        <v>287</v>
      </c>
      <c r="E140" s="13"/>
      <c r="F140" s="14">
        <v>5056574438638</v>
      </c>
      <c r="G140" s="14"/>
      <c r="H140" s="9">
        <v>1</v>
      </c>
      <c r="I140" s="10" t="s">
        <v>11</v>
      </c>
      <c r="J140" s="11"/>
    </row>
    <row r="141" spans="1:10" s="6" customFormat="1" ht="87.95" customHeight="1" x14ac:dyDescent="0.2">
      <c r="A141" s="7">
        <v>140</v>
      </c>
      <c r="B141" s="8" t="s">
        <v>288</v>
      </c>
      <c r="C141" s="12" t="str">
        <f>HYPERLINK("https://kancmaster.com.ua/index.php?route=product/search&amp;search=391002","На сайті")</f>
        <v>На сайті</v>
      </c>
      <c r="D141" s="13" t="s">
        <v>289</v>
      </c>
      <c r="E141" s="13"/>
      <c r="F141" s="14">
        <v>5056574438645</v>
      </c>
      <c r="G141" s="14"/>
      <c r="H141" s="9">
        <v>1</v>
      </c>
      <c r="I141" s="10" t="s">
        <v>11</v>
      </c>
      <c r="J141" s="11"/>
    </row>
    <row r="142" spans="1:10" s="6" customFormat="1" ht="87.95" customHeight="1" x14ac:dyDescent="0.2">
      <c r="A142" s="7">
        <v>141</v>
      </c>
      <c r="B142" s="8" t="s">
        <v>290</v>
      </c>
      <c r="C142" s="12" t="str">
        <f>HYPERLINK("https://kancmaster.com.ua/index.php?route=product/search&amp;search=391003","На сайті")</f>
        <v>На сайті</v>
      </c>
      <c r="D142" s="13" t="s">
        <v>291</v>
      </c>
      <c r="E142" s="13"/>
      <c r="F142" s="14">
        <v>5056574438652</v>
      </c>
      <c r="G142" s="14"/>
      <c r="H142" s="9">
        <v>1</v>
      </c>
      <c r="I142" s="10" t="s">
        <v>11</v>
      </c>
      <c r="J142" s="11"/>
    </row>
    <row r="143" spans="1:10" s="6" customFormat="1" ht="87.95" customHeight="1" x14ac:dyDescent="0.2">
      <c r="A143" s="7">
        <v>142</v>
      </c>
      <c r="B143" s="8" t="s">
        <v>292</v>
      </c>
      <c r="C143" s="12" t="str">
        <f>HYPERLINK("https://kancmaster.com.ua/index.php?route=product/search&amp;search=391004","На сайті")</f>
        <v>На сайті</v>
      </c>
      <c r="D143" s="13" t="s">
        <v>293</v>
      </c>
      <c r="E143" s="13"/>
      <c r="F143" s="14">
        <v>5056574438669</v>
      </c>
      <c r="G143" s="14"/>
      <c r="H143" s="9">
        <v>1</v>
      </c>
      <c r="I143" s="10" t="s">
        <v>11</v>
      </c>
      <c r="J143" s="11"/>
    </row>
    <row r="144" spans="1:10" s="6" customFormat="1" ht="87.95" customHeight="1" x14ac:dyDescent="0.2">
      <c r="A144" s="7">
        <v>143</v>
      </c>
      <c r="B144" s="8" t="s">
        <v>294</v>
      </c>
      <c r="C144" s="12" t="str">
        <f>HYPERLINK("https://kancmaster.com.ua/index.php?route=product/search&amp;search=391005","На сайті")</f>
        <v>На сайті</v>
      </c>
      <c r="D144" s="13" t="s">
        <v>295</v>
      </c>
      <c r="E144" s="13"/>
      <c r="F144" s="14">
        <v>5056574438676</v>
      </c>
      <c r="G144" s="14"/>
      <c r="H144" s="9">
        <v>1</v>
      </c>
      <c r="I144" s="10" t="s">
        <v>11</v>
      </c>
      <c r="J144" s="11"/>
    </row>
    <row r="145" spans="1:10" s="6" customFormat="1" ht="87.95" customHeight="1" x14ac:dyDescent="0.2">
      <c r="A145" s="7">
        <v>144</v>
      </c>
      <c r="B145" s="8" t="s">
        <v>296</v>
      </c>
      <c r="C145" s="12" t="str">
        <f>HYPERLINK("https://kancmaster.com.ua/index.php?route=product/search&amp;search=391006","На сайті")</f>
        <v>На сайті</v>
      </c>
      <c r="D145" s="13" t="s">
        <v>297</v>
      </c>
      <c r="E145" s="13"/>
      <c r="F145" s="14">
        <v>5056574438683</v>
      </c>
      <c r="G145" s="14"/>
      <c r="H145" s="9">
        <v>1</v>
      </c>
      <c r="I145" s="10" t="s">
        <v>11</v>
      </c>
      <c r="J145" s="11"/>
    </row>
    <row r="146" spans="1:10" s="6" customFormat="1" ht="87.95" customHeight="1" x14ac:dyDescent="0.2">
      <c r="A146" s="7">
        <v>145</v>
      </c>
      <c r="B146" s="8" t="s">
        <v>298</v>
      </c>
      <c r="C146" s="12" t="str">
        <f>HYPERLINK("https://kancmaster.com.ua/index.php?route=product/search&amp;search=391007","На сайті")</f>
        <v>На сайті</v>
      </c>
      <c r="D146" s="13" t="s">
        <v>299</v>
      </c>
      <c r="E146" s="13"/>
      <c r="F146" s="14">
        <v>5056574438690</v>
      </c>
      <c r="G146" s="14"/>
      <c r="H146" s="9">
        <v>1</v>
      </c>
      <c r="I146" s="10" t="s">
        <v>11</v>
      </c>
      <c r="J146" s="11"/>
    </row>
    <row r="147" spans="1:10" s="6" customFormat="1" ht="87.95" customHeight="1" x14ac:dyDescent="0.2">
      <c r="A147" s="7">
        <v>146</v>
      </c>
      <c r="B147" s="8" t="s">
        <v>300</v>
      </c>
      <c r="C147" s="12" t="str">
        <f>HYPERLINK("https://kancmaster.com.ua/index.php?route=product/search&amp;search=391008","На сайті")</f>
        <v>На сайті</v>
      </c>
      <c r="D147" s="13" t="s">
        <v>301</v>
      </c>
      <c r="E147" s="13"/>
      <c r="F147" s="14">
        <v>5056574438706</v>
      </c>
      <c r="G147" s="14"/>
      <c r="H147" s="9">
        <v>1</v>
      </c>
      <c r="I147" s="10" t="s">
        <v>11</v>
      </c>
      <c r="J147" s="11"/>
    </row>
    <row r="148" spans="1:10" s="6" customFormat="1" ht="87.95" customHeight="1" x14ac:dyDescent="0.2">
      <c r="A148" s="7">
        <v>147</v>
      </c>
      <c r="B148" s="8" t="s">
        <v>302</v>
      </c>
      <c r="C148" s="12" t="str">
        <f>HYPERLINK("https://kancmaster.com.ua/index.php?route=product/search&amp;search=391009","На сайті")</f>
        <v>На сайті</v>
      </c>
      <c r="D148" s="13" t="s">
        <v>303</v>
      </c>
      <c r="E148" s="13"/>
      <c r="F148" s="14">
        <v>5056574438713</v>
      </c>
      <c r="G148" s="14"/>
      <c r="H148" s="9">
        <v>1</v>
      </c>
      <c r="I148" s="10" t="s">
        <v>11</v>
      </c>
      <c r="J148" s="11"/>
    </row>
    <row r="149" spans="1:10" s="6" customFormat="1" ht="87.95" customHeight="1" x14ac:dyDescent="0.2">
      <c r="A149" s="7">
        <v>148</v>
      </c>
      <c r="B149" s="8" t="s">
        <v>304</v>
      </c>
      <c r="C149" s="12" t="str">
        <f>HYPERLINK("https://kancmaster.com.ua/index.php?route=product/search&amp;search=391010","На сайті")</f>
        <v>На сайті</v>
      </c>
      <c r="D149" s="13" t="s">
        <v>305</v>
      </c>
      <c r="E149" s="13"/>
      <c r="F149" s="14">
        <v>5056574438720</v>
      </c>
      <c r="G149" s="14"/>
      <c r="H149" s="9">
        <v>1</v>
      </c>
      <c r="I149" s="10" t="s">
        <v>11</v>
      </c>
      <c r="J149" s="11"/>
    </row>
    <row r="150" spans="1:10" s="6" customFormat="1" ht="87.95" customHeight="1" x14ac:dyDescent="0.2">
      <c r="A150" s="7">
        <v>149</v>
      </c>
      <c r="B150" s="8" t="s">
        <v>306</v>
      </c>
      <c r="C150" s="12" t="str">
        <f>HYPERLINK("https://kancmaster.com.ua/index.php?route=product/search&amp;search=391011","На сайті")</f>
        <v>На сайті</v>
      </c>
      <c r="D150" s="13" t="s">
        <v>307</v>
      </c>
      <c r="E150" s="13"/>
      <c r="F150" s="14">
        <v>5056574438737</v>
      </c>
      <c r="G150" s="14"/>
      <c r="H150" s="9">
        <v>1</v>
      </c>
      <c r="I150" s="10" t="s">
        <v>11</v>
      </c>
      <c r="J150" s="11"/>
    </row>
    <row r="151" spans="1:10" s="6" customFormat="1" ht="87.95" customHeight="1" x14ac:dyDescent="0.2">
      <c r="A151" s="7">
        <v>150</v>
      </c>
      <c r="B151" s="8" t="s">
        <v>308</v>
      </c>
      <c r="C151" s="12" t="str">
        <f>HYPERLINK("https://kancmaster.com.ua/index.php?route=product/search&amp;search=391012","На сайті")</f>
        <v>На сайті</v>
      </c>
      <c r="D151" s="13" t="s">
        <v>309</v>
      </c>
      <c r="E151" s="13"/>
      <c r="F151" s="14">
        <v>5056574438744</v>
      </c>
      <c r="G151" s="14"/>
      <c r="H151" s="9">
        <v>1</v>
      </c>
      <c r="I151" s="10" t="s">
        <v>11</v>
      </c>
      <c r="J151" s="11"/>
    </row>
    <row r="152" spans="1:10" s="6" customFormat="1" ht="87.95" customHeight="1" x14ac:dyDescent="0.2">
      <c r="A152" s="7">
        <v>151</v>
      </c>
      <c r="B152" s="8" t="s">
        <v>310</v>
      </c>
      <c r="C152" s="12" t="str">
        <f>HYPERLINK("https://kancmaster.com.ua/index.php?route=product/search&amp;search=391013","На сайті")</f>
        <v>На сайті</v>
      </c>
      <c r="D152" s="13" t="s">
        <v>311</v>
      </c>
      <c r="E152" s="13"/>
      <c r="F152" s="14">
        <v>5056574438751</v>
      </c>
      <c r="G152" s="14"/>
      <c r="H152" s="9">
        <v>1</v>
      </c>
      <c r="I152" s="10" t="s">
        <v>11</v>
      </c>
      <c r="J152" s="11"/>
    </row>
    <row r="153" spans="1:10" s="6" customFormat="1" ht="87.95" customHeight="1" x14ac:dyDescent="0.2">
      <c r="A153" s="7">
        <v>152</v>
      </c>
      <c r="B153" s="8" t="s">
        <v>312</v>
      </c>
      <c r="C153" s="12" t="str">
        <f>HYPERLINK("https://kancmaster.com.ua/index.php?route=product/search&amp;search=391014","На сайті")</f>
        <v>На сайті</v>
      </c>
      <c r="D153" s="13" t="s">
        <v>313</v>
      </c>
      <c r="E153" s="13"/>
      <c r="F153" s="14">
        <v>5056574438768</v>
      </c>
      <c r="G153" s="14"/>
      <c r="H153" s="9">
        <v>1</v>
      </c>
      <c r="I153" s="10" t="s">
        <v>11</v>
      </c>
      <c r="J153" s="11"/>
    </row>
    <row r="154" spans="1:10" s="6" customFormat="1" ht="87.95" customHeight="1" x14ac:dyDescent="0.2">
      <c r="A154" s="7">
        <v>153</v>
      </c>
      <c r="B154" s="8" t="s">
        <v>314</v>
      </c>
      <c r="C154" s="12" t="str">
        <f>HYPERLINK("https://kancmaster.com.ua/index.php?route=product/search&amp;search=391015","На сайті")</f>
        <v>На сайті</v>
      </c>
      <c r="D154" s="13" t="s">
        <v>315</v>
      </c>
      <c r="E154" s="13"/>
      <c r="F154" s="14">
        <v>5056574438775</v>
      </c>
      <c r="G154" s="14"/>
      <c r="H154" s="9">
        <v>1</v>
      </c>
      <c r="I154" s="10" t="s">
        <v>11</v>
      </c>
      <c r="J154" s="11"/>
    </row>
    <row r="155" spans="1:10" s="6" customFormat="1" ht="87.95" customHeight="1" x14ac:dyDescent="0.2">
      <c r="A155" s="7">
        <v>154</v>
      </c>
      <c r="B155" s="8" t="s">
        <v>316</v>
      </c>
      <c r="C155" s="12" t="str">
        <f>HYPERLINK("https://kancmaster.com.ua/index.php?route=product/search&amp;search=391016","На сайті")</f>
        <v>На сайті</v>
      </c>
      <c r="D155" s="13" t="s">
        <v>317</v>
      </c>
      <c r="E155" s="13"/>
      <c r="F155" s="14">
        <v>5056574438782</v>
      </c>
      <c r="G155" s="14"/>
      <c r="H155" s="9">
        <v>1</v>
      </c>
      <c r="I155" s="10" t="s">
        <v>11</v>
      </c>
      <c r="J155" s="11"/>
    </row>
    <row r="156" spans="1:10" s="6" customFormat="1" ht="87.95" customHeight="1" x14ac:dyDescent="0.2">
      <c r="A156" s="7">
        <v>155</v>
      </c>
      <c r="B156" s="8" t="s">
        <v>318</v>
      </c>
      <c r="C156" s="12" t="str">
        <f>HYPERLINK("https://kancmaster.com.ua/index.php?route=product/search&amp;search=391017","На сайті")</f>
        <v>На сайті</v>
      </c>
      <c r="D156" s="13" t="s">
        <v>319</v>
      </c>
      <c r="E156" s="13"/>
      <c r="F156" s="14">
        <v>5056574438799</v>
      </c>
      <c r="G156" s="14"/>
      <c r="H156" s="9">
        <v>1</v>
      </c>
      <c r="I156" s="10" t="s">
        <v>11</v>
      </c>
      <c r="J156" s="11"/>
    </row>
    <row r="157" spans="1:10" s="6" customFormat="1" ht="87.95" customHeight="1" x14ac:dyDescent="0.2">
      <c r="A157" s="7">
        <v>156</v>
      </c>
      <c r="B157" s="8" t="s">
        <v>320</v>
      </c>
      <c r="C157" s="12" t="str">
        <f>HYPERLINK("https://kancmaster.com.ua/index.php?route=product/search&amp;search=391018","На сайті")</f>
        <v>На сайті</v>
      </c>
      <c r="D157" s="13" t="s">
        <v>321</v>
      </c>
      <c r="E157" s="13"/>
      <c r="F157" s="14">
        <v>5056574438805</v>
      </c>
      <c r="G157" s="14"/>
      <c r="H157" s="9">
        <v>1</v>
      </c>
      <c r="I157" s="10" t="s">
        <v>11</v>
      </c>
      <c r="J157" s="11"/>
    </row>
    <row r="158" spans="1:10" s="6" customFormat="1" ht="87.95" customHeight="1" x14ac:dyDescent="0.2">
      <c r="A158" s="7">
        <v>157</v>
      </c>
      <c r="B158" s="8" t="s">
        <v>322</v>
      </c>
      <c r="C158" s="12" t="str">
        <f>HYPERLINK("https://kancmaster.com.ua/index.php?route=product/search&amp;search=391019","На сайті")</f>
        <v>На сайті</v>
      </c>
      <c r="D158" s="13" t="s">
        <v>323</v>
      </c>
      <c r="E158" s="13"/>
      <c r="F158" s="14">
        <v>5056574438812</v>
      </c>
      <c r="G158" s="14"/>
      <c r="H158" s="9">
        <v>1</v>
      </c>
      <c r="I158" s="10" t="s">
        <v>11</v>
      </c>
      <c r="J158" s="11"/>
    </row>
    <row r="159" spans="1:10" s="6" customFormat="1" ht="87.95" customHeight="1" x14ac:dyDescent="0.2">
      <c r="A159" s="7">
        <v>158</v>
      </c>
      <c r="B159" s="8" t="s">
        <v>324</v>
      </c>
      <c r="C159" s="12" t="str">
        <f>HYPERLINK("https://kancmaster.com.ua/index.php?route=product/search&amp;search=391020","На сайті")</f>
        <v>На сайті</v>
      </c>
      <c r="D159" s="13" t="s">
        <v>325</v>
      </c>
      <c r="E159" s="13"/>
      <c r="F159" s="14">
        <v>5056574438829</v>
      </c>
      <c r="G159" s="14"/>
      <c r="H159" s="9">
        <v>1</v>
      </c>
      <c r="I159" s="10" t="s">
        <v>11</v>
      </c>
      <c r="J159" s="11"/>
    </row>
    <row r="160" spans="1:10" s="6" customFormat="1" ht="87.95" customHeight="1" x14ac:dyDescent="0.2">
      <c r="A160" s="7">
        <v>159</v>
      </c>
      <c r="B160" s="8" t="s">
        <v>326</v>
      </c>
      <c r="C160" s="12" t="str">
        <f>HYPERLINK("https://kancmaster.com.ua/index.php?route=product/search&amp;search=391021","На сайті")</f>
        <v>На сайті</v>
      </c>
      <c r="D160" s="13" t="s">
        <v>327</v>
      </c>
      <c r="E160" s="13"/>
      <c r="F160" s="14">
        <v>5056574438836</v>
      </c>
      <c r="G160" s="14"/>
      <c r="H160" s="9">
        <v>1</v>
      </c>
      <c r="I160" s="10" t="s">
        <v>11</v>
      </c>
      <c r="J160" s="11"/>
    </row>
    <row r="161" spans="1:10" s="6" customFormat="1" ht="87.95" customHeight="1" x14ac:dyDescent="0.2">
      <c r="A161" s="7">
        <v>160</v>
      </c>
      <c r="B161" s="8" t="s">
        <v>328</v>
      </c>
      <c r="C161" s="12" t="str">
        <f>HYPERLINK("https://kancmaster.com.ua/index.php?route=product/search&amp;search=391022","На сайті")</f>
        <v>На сайті</v>
      </c>
      <c r="D161" s="13" t="s">
        <v>329</v>
      </c>
      <c r="E161" s="13"/>
      <c r="F161" s="14">
        <v>5056574438843</v>
      </c>
      <c r="G161" s="14"/>
      <c r="H161" s="9">
        <v>1</v>
      </c>
      <c r="I161" s="10" t="s">
        <v>11</v>
      </c>
      <c r="J161" s="11"/>
    </row>
    <row r="162" spans="1:10" s="6" customFormat="1" ht="87.95" customHeight="1" x14ac:dyDescent="0.2">
      <c r="A162" s="7">
        <v>161</v>
      </c>
      <c r="B162" s="8" t="s">
        <v>330</v>
      </c>
      <c r="C162" s="12" t="str">
        <f>HYPERLINK("https://kancmaster.com.ua/index.php?route=product/search&amp;search=391023","На сайті")</f>
        <v>На сайті</v>
      </c>
      <c r="D162" s="13" t="s">
        <v>331</v>
      </c>
      <c r="E162" s="13"/>
      <c r="F162" s="14">
        <v>5056574438850</v>
      </c>
      <c r="G162" s="14"/>
      <c r="H162" s="9">
        <v>1</v>
      </c>
      <c r="I162" s="10" t="s">
        <v>11</v>
      </c>
      <c r="J162" s="11"/>
    </row>
    <row r="163" spans="1:10" s="6" customFormat="1" ht="87.95" customHeight="1" x14ac:dyDescent="0.2">
      <c r="A163" s="7">
        <v>162</v>
      </c>
      <c r="B163" s="8" t="s">
        <v>332</v>
      </c>
      <c r="C163" s="12" t="str">
        <f>HYPERLINK("https://kancmaster.com.ua/index.php?route=product/search&amp;search=391024","На сайті")</f>
        <v>На сайті</v>
      </c>
      <c r="D163" s="13" t="s">
        <v>333</v>
      </c>
      <c r="E163" s="13"/>
      <c r="F163" s="14">
        <v>5056574438867</v>
      </c>
      <c r="G163" s="14"/>
      <c r="H163" s="9">
        <v>1</v>
      </c>
      <c r="I163" s="10" t="s">
        <v>11</v>
      </c>
      <c r="J163" s="11"/>
    </row>
    <row r="164" spans="1:10" s="6" customFormat="1" ht="87.95" customHeight="1" x14ac:dyDescent="0.2">
      <c r="A164" s="7">
        <v>163</v>
      </c>
      <c r="B164" s="8" t="s">
        <v>334</v>
      </c>
      <c r="C164" s="12" t="str">
        <f>HYPERLINK("https://kancmaster.com.ua/index.php?route=product/search&amp;search=391025","На сайті")</f>
        <v>На сайті</v>
      </c>
      <c r="D164" s="13" t="s">
        <v>335</v>
      </c>
      <c r="E164" s="13"/>
      <c r="F164" s="14">
        <v>5056574438874</v>
      </c>
      <c r="G164" s="14"/>
      <c r="H164" s="9">
        <v>1</v>
      </c>
      <c r="I164" s="10" t="s">
        <v>11</v>
      </c>
      <c r="J164" s="11"/>
    </row>
    <row r="165" spans="1:10" s="6" customFormat="1" ht="87.95" customHeight="1" x14ac:dyDescent="0.2">
      <c r="A165" s="7">
        <v>164</v>
      </c>
      <c r="B165" s="8" t="s">
        <v>336</v>
      </c>
      <c r="C165" s="12" t="str">
        <f>HYPERLINK("https://kancmaster.com.ua/index.php?route=product/search&amp;search=391026","На сайті")</f>
        <v>На сайті</v>
      </c>
      <c r="D165" s="13" t="s">
        <v>337</v>
      </c>
      <c r="E165" s="13"/>
      <c r="F165" s="14">
        <v>5056574438881</v>
      </c>
      <c r="G165" s="14"/>
      <c r="H165" s="9">
        <v>1</v>
      </c>
      <c r="I165" s="10" t="s">
        <v>11</v>
      </c>
      <c r="J165" s="11"/>
    </row>
    <row r="166" spans="1:10" s="6" customFormat="1" ht="87.95" customHeight="1" x14ac:dyDescent="0.2">
      <c r="A166" s="7">
        <v>165</v>
      </c>
      <c r="B166" s="8" t="s">
        <v>338</v>
      </c>
      <c r="C166" s="12" t="str">
        <f>HYPERLINK("https://kancmaster.com.ua/index.php?route=product/search&amp;search=391027","На сайті")</f>
        <v>На сайті</v>
      </c>
      <c r="D166" s="13" t="s">
        <v>339</v>
      </c>
      <c r="E166" s="13"/>
      <c r="F166" s="14">
        <v>5056574438898</v>
      </c>
      <c r="G166" s="14"/>
      <c r="H166" s="9">
        <v>1</v>
      </c>
      <c r="I166" s="10" t="s">
        <v>11</v>
      </c>
      <c r="J166" s="11"/>
    </row>
    <row r="167" spans="1:10" s="6" customFormat="1" ht="87.95" customHeight="1" x14ac:dyDescent="0.2">
      <c r="A167" s="7">
        <v>166</v>
      </c>
      <c r="B167" s="8" t="s">
        <v>340</v>
      </c>
      <c r="C167" s="12" t="str">
        <f>HYPERLINK("https://kancmaster.com.ua/index.php?route=product/search&amp;search=390750","На сайті")</f>
        <v>На сайті</v>
      </c>
      <c r="D167" s="13" t="s">
        <v>341</v>
      </c>
      <c r="E167" s="13"/>
      <c r="F167" s="14">
        <v>5056574426994</v>
      </c>
      <c r="G167" s="14"/>
      <c r="H167" s="9">
        <v>1</v>
      </c>
      <c r="I167" s="10" t="s">
        <v>11</v>
      </c>
      <c r="J167" s="11"/>
    </row>
    <row r="168" spans="1:10" s="6" customFormat="1" ht="87.95" customHeight="1" x14ac:dyDescent="0.2">
      <c r="A168" s="7">
        <v>167</v>
      </c>
      <c r="B168" s="8" t="s">
        <v>342</v>
      </c>
      <c r="C168" s="12" t="str">
        <f>HYPERLINK("https://kancmaster.com.ua/index.php?route=product/search&amp;search=390751","На сайті")</f>
        <v>На сайті</v>
      </c>
      <c r="D168" s="13" t="s">
        <v>343</v>
      </c>
      <c r="E168" s="13"/>
      <c r="F168" s="14">
        <v>5056574427007</v>
      </c>
      <c r="G168" s="14"/>
      <c r="H168" s="9">
        <v>1</v>
      </c>
      <c r="I168" s="10" t="s">
        <v>11</v>
      </c>
      <c r="J168" s="11"/>
    </row>
    <row r="169" spans="1:10" s="6" customFormat="1" ht="87.95" customHeight="1" x14ac:dyDescent="0.2">
      <c r="A169" s="7">
        <v>168</v>
      </c>
      <c r="B169" s="8" t="s">
        <v>344</v>
      </c>
      <c r="C169" s="12" t="str">
        <f>HYPERLINK("https://kancmaster.com.ua/index.php?route=product/search&amp;search=390752","На сайті")</f>
        <v>На сайті</v>
      </c>
      <c r="D169" s="13" t="s">
        <v>345</v>
      </c>
      <c r="E169" s="13"/>
      <c r="F169" s="14">
        <v>5056574427014</v>
      </c>
      <c r="G169" s="14"/>
      <c r="H169" s="9">
        <v>1</v>
      </c>
      <c r="I169" s="10" t="s">
        <v>11</v>
      </c>
      <c r="J169" s="11"/>
    </row>
    <row r="170" spans="1:10" s="6" customFormat="1" ht="87.95" customHeight="1" x14ac:dyDescent="0.2">
      <c r="A170" s="7">
        <v>169</v>
      </c>
      <c r="B170" s="8" t="s">
        <v>346</v>
      </c>
      <c r="C170" s="12" t="str">
        <f>HYPERLINK("https://kancmaster.com.ua/index.php?route=product/search&amp;search=390753","На сайті")</f>
        <v>На сайті</v>
      </c>
      <c r="D170" s="13" t="s">
        <v>347</v>
      </c>
      <c r="E170" s="13"/>
      <c r="F170" s="14">
        <v>5056574427021</v>
      </c>
      <c r="G170" s="14"/>
      <c r="H170" s="9">
        <v>1</v>
      </c>
      <c r="I170" s="10" t="s">
        <v>11</v>
      </c>
      <c r="J170" s="11"/>
    </row>
    <row r="171" spans="1:10" s="6" customFormat="1" ht="87.95" customHeight="1" x14ac:dyDescent="0.2">
      <c r="A171" s="7">
        <v>170</v>
      </c>
      <c r="B171" s="8" t="s">
        <v>348</v>
      </c>
      <c r="C171" s="12" t="str">
        <f>HYPERLINK("https://kancmaster.com.ua/index.php?route=product/search&amp;search=390754","На сайті")</f>
        <v>На сайті</v>
      </c>
      <c r="D171" s="13" t="s">
        <v>349</v>
      </c>
      <c r="E171" s="13"/>
      <c r="F171" s="14">
        <v>5056574427038</v>
      </c>
      <c r="G171" s="14"/>
      <c r="H171" s="9">
        <v>1</v>
      </c>
      <c r="I171" s="10" t="s">
        <v>11</v>
      </c>
      <c r="J171" s="11"/>
    </row>
    <row r="172" spans="1:10" s="6" customFormat="1" ht="87.95" customHeight="1" x14ac:dyDescent="0.2">
      <c r="A172" s="7">
        <v>171</v>
      </c>
      <c r="B172" s="8" t="s">
        <v>350</v>
      </c>
      <c r="C172" s="12" t="str">
        <f>HYPERLINK("https://kancmaster.com.ua/index.php?route=product/search&amp;search=390755","На сайті")</f>
        <v>На сайті</v>
      </c>
      <c r="D172" s="13" t="s">
        <v>351</v>
      </c>
      <c r="E172" s="13"/>
      <c r="F172" s="14">
        <v>5056574427045</v>
      </c>
      <c r="G172" s="14"/>
      <c r="H172" s="9">
        <v>1</v>
      </c>
      <c r="I172" s="10" t="s">
        <v>11</v>
      </c>
      <c r="J172" s="11"/>
    </row>
    <row r="173" spans="1:10" s="6" customFormat="1" ht="87.95" customHeight="1" x14ac:dyDescent="0.2">
      <c r="A173" s="7">
        <v>172</v>
      </c>
      <c r="B173" s="8" t="s">
        <v>352</v>
      </c>
      <c r="C173" s="12" t="str">
        <f>HYPERLINK("https://kancmaster.com.ua/index.php?route=product/search&amp;search=390756","На сайті")</f>
        <v>На сайті</v>
      </c>
      <c r="D173" s="13" t="s">
        <v>353</v>
      </c>
      <c r="E173" s="13"/>
      <c r="F173" s="14">
        <v>5056574427052</v>
      </c>
      <c r="G173" s="14"/>
      <c r="H173" s="9">
        <v>1</v>
      </c>
      <c r="I173" s="10" t="s">
        <v>11</v>
      </c>
      <c r="J173" s="11"/>
    </row>
    <row r="174" spans="1:10" s="6" customFormat="1" ht="87.95" customHeight="1" x14ac:dyDescent="0.2">
      <c r="A174" s="7">
        <v>173</v>
      </c>
      <c r="B174" s="8" t="s">
        <v>354</v>
      </c>
      <c r="C174" s="12" t="str">
        <f>HYPERLINK("https://kancmaster.com.ua/index.php?route=product/search&amp;search=390757","На сайті")</f>
        <v>На сайті</v>
      </c>
      <c r="D174" s="13" t="s">
        <v>355</v>
      </c>
      <c r="E174" s="13"/>
      <c r="F174" s="14">
        <v>5056574427069</v>
      </c>
      <c r="G174" s="14"/>
      <c r="H174" s="9">
        <v>1</v>
      </c>
      <c r="I174" s="10" t="s">
        <v>11</v>
      </c>
      <c r="J174" s="11"/>
    </row>
    <row r="175" spans="1:10" s="6" customFormat="1" ht="87.95" customHeight="1" x14ac:dyDescent="0.2">
      <c r="A175" s="7">
        <v>174</v>
      </c>
      <c r="B175" s="8" t="s">
        <v>356</v>
      </c>
      <c r="C175" s="12" t="str">
        <f>HYPERLINK("https://kancmaster.com.ua/index.php?route=product/search&amp;search=390758","На сайті")</f>
        <v>На сайті</v>
      </c>
      <c r="D175" s="13" t="s">
        <v>357</v>
      </c>
      <c r="E175" s="13"/>
      <c r="F175" s="14">
        <v>5056574427076</v>
      </c>
      <c r="G175" s="14"/>
      <c r="H175" s="9">
        <v>1</v>
      </c>
      <c r="I175" s="10" t="s">
        <v>11</v>
      </c>
      <c r="J175" s="11"/>
    </row>
    <row r="176" spans="1:10" s="6" customFormat="1" ht="87.95" customHeight="1" x14ac:dyDescent="0.2">
      <c r="A176" s="7">
        <v>175</v>
      </c>
      <c r="B176" s="8" t="s">
        <v>358</v>
      </c>
      <c r="C176" s="12" t="str">
        <f>HYPERLINK("https://kancmaster.com.ua/index.php?route=product/search&amp;search=390759","На сайті")</f>
        <v>На сайті</v>
      </c>
      <c r="D176" s="13" t="s">
        <v>359</v>
      </c>
      <c r="E176" s="13"/>
      <c r="F176" s="14">
        <v>5056574427083</v>
      </c>
      <c r="G176" s="14"/>
      <c r="H176" s="9">
        <v>1</v>
      </c>
      <c r="I176" s="10" t="s">
        <v>11</v>
      </c>
      <c r="J176" s="11"/>
    </row>
    <row r="177" spans="1:10" s="6" customFormat="1" ht="87.95" customHeight="1" x14ac:dyDescent="0.2">
      <c r="A177" s="7">
        <v>176</v>
      </c>
      <c r="B177" s="8" t="s">
        <v>360</v>
      </c>
      <c r="C177" s="12" t="str">
        <f>HYPERLINK("https://kancmaster.com.ua/index.php?route=product/search&amp;search=390760","На сайті")</f>
        <v>На сайті</v>
      </c>
      <c r="D177" s="13" t="s">
        <v>361</v>
      </c>
      <c r="E177" s="13"/>
      <c r="F177" s="14">
        <v>5056574427090</v>
      </c>
      <c r="G177" s="14"/>
      <c r="H177" s="9">
        <v>1</v>
      </c>
      <c r="I177" s="10" t="s">
        <v>11</v>
      </c>
      <c r="J177" s="11"/>
    </row>
    <row r="178" spans="1:10" s="6" customFormat="1" ht="87.95" customHeight="1" x14ac:dyDescent="0.2">
      <c r="A178" s="7">
        <v>177</v>
      </c>
      <c r="B178" s="8" t="s">
        <v>362</v>
      </c>
      <c r="C178" s="12" t="str">
        <f>HYPERLINK("https://kancmaster.com.ua/index.php?route=product/search&amp;search=390761","На сайті")</f>
        <v>На сайті</v>
      </c>
      <c r="D178" s="13" t="s">
        <v>363</v>
      </c>
      <c r="E178" s="13"/>
      <c r="F178" s="14">
        <v>5056574427106</v>
      </c>
      <c r="G178" s="14"/>
      <c r="H178" s="9">
        <v>1</v>
      </c>
      <c r="I178" s="10" t="s">
        <v>11</v>
      </c>
      <c r="J178" s="11"/>
    </row>
    <row r="179" spans="1:10" s="6" customFormat="1" ht="87.95" customHeight="1" x14ac:dyDescent="0.2">
      <c r="A179" s="7">
        <v>178</v>
      </c>
      <c r="B179" s="8" t="s">
        <v>364</v>
      </c>
      <c r="C179" s="12" t="str">
        <f>HYPERLINK("https://kancmaster.com.ua/index.php?route=product/search&amp;search=390762","На сайті")</f>
        <v>На сайті</v>
      </c>
      <c r="D179" s="13" t="s">
        <v>365</v>
      </c>
      <c r="E179" s="13"/>
      <c r="F179" s="14">
        <v>5056574427113</v>
      </c>
      <c r="G179" s="14"/>
      <c r="H179" s="9">
        <v>1</v>
      </c>
      <c r="I179" s="10" t="s">
        <v>11</v>
      </c>
      <c r="J179" s="11"/>
    </row>
    <row r="180" spans="1:10" s="6" customFormat="1" ht="87.95" customHeight="1" x14ac:dyDescent="0.2">
      <c r="A180" s="7">
        <v>179</v>
      </c>
      <c r="B180" s="8" t="s">
        <v>366</v>
      </c>
      <c r="C180" s="12" t="str">
        <f>HYPERLINK("https://kancmaster.com.ua/index.php?route=product/search&amp;search=390763","На сайті")</f>
        <v>На сайті</v>
      </c>
      <c r="D180" s="13" t="s">
        <v>367</v>
      </c>
      <c r="E180" s="13"/>
      <c r="F180" s="14">
        <v>5056574427120</v>
      </c>
      <c r="G180" s="14"/>
      <c r="H180" s="9">
        <v>1</v>
      </c>
      <c r="I180" s="10" t="s">
        <v>11</v>
      </c>
      <c r="J180" s="11"/>
    </row>
    <row r="181" spans="1:10" s="6" customFormat="1" ht="87.95" customHeight="1" x14ac:dyDescent="0.2">
      <c r="A181" s="7">
        <v>180</v>
      </c>
      <c r="B181" s="8" t="s">
        <v>368</v>
      </c>
      <c r="C181" s="12" t="str">
        <f>HYPERLINK("https://kancmaster.com.ua/index.php?route=product/search&amp;search=390764","На сайті")</f>
        <v>На сайті</v>
      </c>
      <c r="D181" s="13" t="s">
        <v>369</v>
      </c>
      <c r="E181" s="13"/>
      <c r="F181" s="14">
        <v>5056574427137</v>
      </c>
      <c r="G181" s="14"/>
      <c r="H181" s="9">
        <v>1</v>
      </c>
      <c r="I181" s="10" t="s">
        <v>11</v>
      </c>
      <c r="J181" s="11"/>
    </row>
    <row r="182" spans="1:10" s="6" customFormat="1" ht="87.95" customHeight="1" x14ac:dyDescent="0.2">
      <c r="A182" s="7">
        <v>181</v>
      </c>
      <c r="B182" s="8" t="s">
        <v>370</v>
      </c>
      <c r="C182" s="12" t="str">
        <f>HYPERLINK("https://kancmaster.com.ua/index.php?route=product/search&amp;search=390765","На сайті")</f>
        <v>На сайті</v>
      </c>
      <c r="D182" s="13" t="s">
        <v>371</v>
      </c>
      <c r="E182" s="13"/>
      <c r="F182" s="14">
        <v>5056574427144</v>
      </c>
      <c r="G182" s="14"/>
      <c r="H182" s="9">
        <v>1</v>
      </c>
      <c r="I182" s="10" t="s">
        <v>11</v>
      </c>
      <c r="J182" s="11"/>
    </row>
    <row r="183" spans="1:10" s="6" customFormat="1" ht="87.95" customHeight="1" x14ac:dyDescent="0.2">
      <c r="A183" s="7">
        <v>182</v>
      </c>
      <c r="B183" s="8" t="s">
        <v>372</v>
      </c>
      <c r="C183" s="12" t="str">
        <f>HYPERLINK("https://kancmaster.com.ua/index.php?route=product/search&amp;search=390766","На сайті")</f>
        <v>На сайті</v>
      </c>
      <c r="D183" s="13" t="s">
        <v>373</v>
      </c>
      <c r="E183" s="13"/>
      <c r="F183" s="14">
        <v>5056574427151</v>
      </c>
      <c r="G183" s="14"/>
      <c r="H183" s="9">
        <v>1</v>
      </c>
      <c r="I183" s="10" t="s">
        <v>11</v>
      </c>
      <c r="J183" s="11"/>
    </row>
    <row r="184" spans="1:10" s="6" customFormat="1" ht="87.95" customHeight="1" x14ac:dyDescent="0.2">
      <c r="A184" s="7">
        <v>183</v>
      </c>
      <c r="B184" s="8" t="s">
        <v>374</v>
      </c>
      <c r="C184" s="12" t="str">
        <f>HYPERLINK("https://kancmaster.com.ua/index.php?route=product/search&amp;search=390767","На сайті")</f>
        <v>На сайті</v>
      </c>
      <c r="D184" s="13" t="s">
        <v>375</v>
      </c>
      <c r="E184" s="13"/>
      <c r="F184" s="14">
        <v>5056574427168</v>
      </c>
      <c r="G184" s="14"/>
      <c r="H184" s="9">
        <v>1</v>
      </c>
      <c r="I184" s="10" t="s">
        <v>11</v>
      </c>
      <c r="J184" s="11"/>
    </row>
    <row r="185" spans="1:10" s="6" customFormat="1" ht="87.95" customHeight="1" x14ac:dyDescent="0.2">
      <c r="A185" s="7">
        <v>184</v>
      </c>
      <c r="B185" s="8" t="s">
        <v>376</v>
      </c>
      <c r="C185" s="12" t="str">
        <f>HYPERLINK("https://kancmaster.com.ua/index.php?route=product/search&amp;search=390718","На сайті")</f>
        <v>На сайті</v>
      </c>
      <c r="D185" s="13" t="s">
        <v>377</v>
      </c>
      <c r="E185" s="13"/>
      <c r="F185" s="14">
        <v>5056574420411</v>
      </c>
      <c r="G185" s="14"/>
      <c r="H185" s="9">
        <v>1</v>
      </c>
      <c r="I185" s="10" t="s">
        <v>11</v>
      </c>
      <c r="J185" s="11"/>
    </row>
    <row r="186" spans="1:10" s="6" customFormat="1" ht="87.95" customHeight="1" x14ac:dyDescent="0.2">
      <c r="A186" s="7">
        <v>185</v>
      </c>
      <c r="B186" s="8" t="s">
        <v>378</v>
      </c>
      <c r="C186" s="12" t="str">
        <f>HYPERLINK("https://kancmaster.com.ua/index.php?route=product/search&amp;search=391030","На сайті")</f>
        <v>На сайті</v>
      </c>
      <c r="D186" s="13" t="s">
        <v>379</v>
      </c>
      <c r="E186" s="13"/>
      <c r="F186" s="14">
        <v>5056574440945</v>
      </c>
      <c r="G186" s="14"/>
      <c r="H186" s="9">
        <v>1</v>
      </c>
      <c r="I186" s="10" t="s">
        <v>11</v>
      </c>
      <c r="J186" s="11"/>
    </row>
    <row r="187" spans="1:10" s="6" customFormat="1" ht="87.95" customHeight="1" x14ac:dyDescent="0.2">
      <c r="A187" s="7">
        <v>186</v>
      </c>
      <c r="B187" s="8" t="s">
        <v>380</v>
      </c>
      <c r="C187" s="12" t="str">
        <f>HYPERLINK("https://kancmaster.com.ua/index.php?route=product/search&amp;search=391031","На сайті")</f>
        <v>На сайті</v>
      </c>
      <c r="D187" s="13" t="s">
        <v>381</v>
      </c>
      <c r="E187" s="13"/>
      <c r="F187" s="14">
        <v>5056574440952</v>
      </c>
      <c r="G187" s="14"/>
      <c r="H187" s="9">
        <v>1</v>
      </c>
      <c r="I187" s="10" t="s">
        <v>11</v>
      </c>
      <c r="J187" s="11"/>
    </row>
    <row r="188" spans="1:10" s="6" customFormat="1" ht="87.95" customHeight="1" x14ac:dyDescent="0.2">
      <c r="A188" s="7">
        <v>187</v>
      </c>
      <c r="B188" s="8" t="s">
        <v>382</v>
      </c>
      <c r="C188" s="12" t="str">
        <f>HYPERLINK("https://kancmaster.com.ua/index.php?route=product/search&amp;search=391032","На сайті")</f>
        <v>На сайті</v>
      </c>
      <c r="D188" s="13" t="s">
        <v>383</v>
      </c>
      <c r="E188" s="13"/>
      <c r="F188" s="14">
        <v>5056574440969</v>
      </c>
      <c r="G188" s="14"/>
      <c r="H188" s="9">
        <v>1</v>
      </c>
      <c r="I188" s="10" t="s">
        <v>11</v>
      </c>
      <c r="J188" s="11"/>
    </row>
    <row r="189" spans="1:10" s="6" customFormat="1" ht="87.95" customHeight="1" x14ac:dyDescent="0.2">
      <c r="A189" s="7">
        <v>188</v>
      </c>
      <c r="B189" s="8" t="s">
        <v>384</v>
      </c>
      <c r="C189" s="12" t="str">
        <f>HYPERLINK("https://kancmaster.com.ua/index.php?route=product/search&amp;search=391033","На сайті")</f>
        <v>На сайті</v>
      </c>
      <c r="D189" s="13" t="s">
        <v>385</v>
      </c>
      <c r="E189" s="13"/>
      <c r="F189" s="14">
        <v>5056574440976</v>
      </c>
      <c r="G189" s="14"/>
      <c r="H189" s="9">
        <v>1</v>
      </c>
      <c r="I189" s="10" t="s">
        <v>11</v>
      </c>
      <c r="J189" s="11"/>
    </row>
    <row r="190" spans="1:10" s="6" customFormat="1" ht="87.95" customHeight="1" x14ac:dyDescent="0.2">
      <c r="A190" s="7">
        <v>189</v>
      </c>
      <c r="B190" s="8" t="s">
        <v>386</v>
      </c>
      <c r="C190" s="12" t="str">
        <f>HYPERLINK("https://kancmaster.com.ua/index.php?route=product/search&amp;search=391034","На сайті")</f>
        <v>На сайті</v>
      </c>
      <c r="D190" s="13" t="s">
        <v>387</v>
      </c>
      <c r="E190" s="13"/>
      <c r="F190" s="14">
        <v>5056574440983</v>
      </c>
      <c r="G190" s="14"/>
      <c r="H190" s="9">
        <v>1</v>
      </c>
      <c r="I190" s="10" t="s">
        <v>11</v>
      </c>
      <c r="J190" s="11"/>
    </row>
    <row r="191" spans="1:10" s="6" customFormat="1" ht="87.95" customHeight="1" x14ac:dyDescent="0.2">
      <c r="A191" s="7">
        <v>190</v>
      </c>
      <c r="B191" s="8" t="s">
        <v>388</v>
      </c>
      <c r="C191" s="12" t="str">
        <f>HYPERLINK("https://kancmaster.com.ua/index.php?route=product/search&amp;search=391035","На сайті")</f>
        <v>На сайті</v>
      </c>
      <c r="D191" s="13" t="s">
        <v>389</v>
      </c>
      <c r="E191" s="13"/>
      <c r="F191" s="14">
        <v>5056574440990</v>
      </c>
      <c r="G191" s="14"/>
      <c r="H191" s="9">
        <v>1</v>
      </c>
      <c r="I191" s="10" t="s">
        <v>11</v>
      </c>
      <c r="J191" s="11"/>
    </row>
    <row r="192" spans="1:10" s="6" customFormat="1" ht="87.95" customHeight="1" x14ac:dyDescent="0.2">
      <c r="A192" s="7">
        <v>191</v>
      </c>
      <c r="B192" s="8" t="s">
        <v>390</v>
      </c>
      <c r="C192" s="12" t="str">
        <f>HYPERLINK("https://kancmaster.com.ua/index.php?route=product/search&amp;search=391036","На сайті")</f>
        <v>На сайті</v>
      </c>
      <c r="D192" s="13" t="s">
        <v>391</v>
      </c>
      <c r="E192" s="13"/>
      <c r="F192" s="14">
        <v>5056574441003</v>
      </c>
      <c r="G192" s="14"/>
      <c r="H192" s="9">
        <v>1</v>
      </c>
      <c r="I192" s="10" t="s">
        <v>11</v>
      </c>
      <c r="J192" s="11"/>
    </row>
    <row r="193" spans="1:10" s="6" customFormat="1" ht="87.95" customHeight="1" x14ac:dyDescent="0.2">
      <c r="A193" s="7">
        <v>192</v>
      </c>
      <c r="B193" s="8" t="s">
        <v>392</v>
      </c>
      <c r="C193" s="12" t="str">
        <f>HYPERLINK("https://kancmaster.com.ua/index.php?route=product/search&amp;search=391037","На сайті")</f>
        <v>На сайті</v>
      </c>
      <c r="D193" s="13" t="s">
        <v>393</v>
      </c>
      <c r="E193" s="13"/>
      <c r="F193" s="14">
        <v>5056574441010</v>
      </c>
      <c r="G193" s="14"/>
      <c r="H193" s="9">
        <v>1</v>
      </c>
      <c r="I193" s="10" t="s">
        <v>11</v>
      </c>
      <c r="J193" s="11"/>
    </row>
    <row r="194" spans="1:10" s="6" customFormat="1" ht="87.95" customHeight="1" x14ac:dyDescent="0.2">
      <c r="A194" s="7">
        <v>193</v>
      </c>
      <c r="B194" s="8" t="s">
        <v>394</v>
      </c>
      <c r="C194" s="12" t="str">
        <f>HYPERLINK("https://kancmaster.com.ua/index.php?route=product/search&amp;search=391038","На сайті")</f>
        <v>На сайті</v>
      </c>
      <c r="D194" s="13" t="s">
        <v>395</v>
      </c>
      <c r="E194" s="13"/>
      <c r="F194" s="14">
        <v>5056574441027</v>
      </c>
      <c r="G194" s="14"/>
      <c r="H194" s="9">
        <v>1</v>
      </c>
      <c r="I194" s="10" t="s">
        <v>11</v>
      </c>
      <c r="J194" s="11"/>
    </row>
    <row r="195" spans="1:10" s="6" customFormat="1" ht="87.95" customHeight="1" x14ac:dyDescent="0.2">
      <c r="A195" s="7">
        <v>194</v>
      </c>
      <c r="B195" s="8" t="s">
        <v>396</v>
      </c>
      <c r="C195" s="12" t="str">
        <f>HYPERLINK("https://kancmaster.com.ua/index.php?route=product/search&amp;search=391040","На сайті")</f>
        <v>На сайті</v>
      </c>
      <c r="D195" s="13" t="s">
        <v>397</v>
      </c>
      <c r="E195" s="13"/>
      <c r="F195" s="14">
        <v>5056574441041</v>
      </c>
      <c r="G195" s="14"/>
      <c r="H195" s="9">
        <v>1</v>
      </c>
      <c r="I195" s="10" t="s">
        <v>11</v>
      </c>
      <c r="J195" s="11"/>
    </row>
    <row r="196" spans="1:10" s="6" customFormat="1" ht="87.95" customHeight="1" x14ac:dyDescent="0.2">
      <c r="A196" s="7">
        <v>195</v>
      </c>
      <c r="B196" s="8" t="s">
        <v>398</v>
      </c>
      <c r="C196" s="12" t="str">
        <f>HYPERLINK("https://kancmaster.com.ua/index.php?route=product/search&amp;search=391041","На сайті")</f>
        <v>На сайті</v>
      </c>
      <c r="D196" s="13" t="s">
        <v>399</v>
      </c>
      <c r="E196" s="13"/>
      <c r="F196" s="14">
        <v>5056574441058</v>
      </c>
      <c r="G196" s="14"/>
      <c r="H196" s="9">
        <v>1</v>
      </c>
      <c r="I196" s="10" t="s">
        <v>11</v>
      </c>
      <c r="J196" s="11"/>
    </row>
    <row r="197" spans="1:10" s="6" customFormat="1" ht="87.95" customHeight="1" x14ac:dyDescent="0.2">
      <c r="A197" s="7">
        <v>196</v>
      </c>
      <c r="B197" s="8" t="s">
        <v>400</v>
      </c>
      <c r="C197" s="12" t="str">
        <f>HYPERLINK("https://kancmaster.com.ua/index.php?route=product/search&amp;search=391042","На сайті")</f>
        <v>На сайті</v>
      </c>
      <c r="D197" s="13" t="s">
        <v>401</v>
      </c>
      <c r="E197" s="13"/>
      <c r="F197" s="14">
        <v>5056574441065</v>
      </c>
      <c r="G197" s="14"/>
      <c r="H197" s="9">
        <v>1</v>
      </c>
      <c r="I197" s="10" t="s">
        <v>11</v>
      </c>
      <c r="J197" s="11"/>
    </row>
    <row r="198" spans="1:10" s="6" customFormat="1" ht="87.95" customHeight="1" x14ac:dyDescent="0.2">
      <c r="A198" s="7">
        <v>197</v>
      </c>
      <c r="B198" s="8" t="s">
        <v>402</v>
      </c>
      <c r="C198" s="12" t="str">
        <f>HYPERLINK("https://kancmaster.com.ua/index.php?route=product/search&amp;search=391043","На сайті")</f>
        <v>На сайті</v>
      </c>
      <c r="D198" s="13" t="s">
        <v>403</v>
      </c>
      <c r="E198" s="13"/>
      <c r="F198" s="14">
        <v>5056574441072</v>
      </c>
      <c r="G198" s="14"/>
      <c r="H198" s="9">
        <v>1</v>
      </c>
      <c r="I198" s="10" t="s">
        <v>11</v>
      </c>
      <c r="J198" s="11"/>
    </row>
    <row r="199" spans="1:10" s="6" customFormat="1" ht="87.95" customHeight="1" x14ac:dyDescent="0.2">
      <c r="A199" s="7">
        <v>198</v>
      </c>
      <c r="B199" s="8" t="s">
        <v>404</v>
      </c>
      <c r="C199" s="12" t="str">
        <f>HYPERLINK("https://kancmaster.com.ua/index.php?route=product/search&amp;search=391044","На сайті")</f>
        <v>На сайті</v>
      </c>
      <c r="D199" s="13" t="s">
        <v>405</v>
      </c>
      <c r="E199" s="13"/>
      <c r="F199" s="14">
        <v>5056574441089</v>
      </c>
      <c r="G199" s="14"/>
      <c r="H199" s="9">
        <v>1</v>
      </c>
      <c r="I199" s="10" t="s">
        <v>11</v>
      </c>
      <c r="J199" s="11"/>
    </row>
    <row r="200" spans="1:10" s="6" customFormat="1" ht="87.95" customHeight="1" x14ac:dyDescent="0.2">
      <c r="A200" s="7">
        <v>199</v>
      </c>
      <c r="B200" s="8" t="s">
        <v>406</v>
      </c>
      <c r="C200" s="12" t="str">
        <f>HYPERLINK("https://kancmaster.com.ua/index.php?route=product/search&amp;search=391045","На сайті")</f>
        <v>На сайті</v>
      </c>
      <c r="D200" s="13" t="s">
        <v>407</v>
      </c>
      <c r="E200" s="13"/>
      <c r="F200" s="14">
        <v>5056574441096</v>
      </c>
      <c r="G200" s="14"/>
      <c r="H200" s="9">
        <v>1</v>
      </c>
      <c r="I200" s="10" t="s">
        <v>11</v>
      </c>
      <c r="J200" s="11"/>
    </row>
    <row r="201" spans="1:10" s="6" customFormat="1" ht="87.95" customHeight="1" x14ac:dyDescent="0.2">
      <c r="A201" s="7">
        <v>200</v>
      </c>
      <c r="B201" s="8" t="s">
        <v>408</v>
      </c>
      <c r="C201" s="12" t="str">
        <f>HYPERLINK("https://kancmaster.com.ua/index.php?route=product/search&amp;search=391046","На сайті")</f>
        <v>На сайті</v>
      </c>
      <c r="D201" s="13" t="s">
        <v>409</v>
      </c>
      <c r="E201" s="13"/>
      <c r="F201" s="14">
        <v>5056574441102</v>
      </c>
      <c r="G201" s="14"/>
      <c r="H201" s="9">
        <v>1</v>
      </c>
      <c r="I201" s="10" t="s">
        <v>11</v>
      </c>
      <c r="J201" s="11"/>
    </row>
    <row r="202" spans="1:10" s="6" customFormat="1" ht="87.95" customHeight="1" x14ac:dyDescent="0.2">
      <c r="A202" s="7">
        <v>201</v>
      </c>
      <c r="B202" s="8" t="s">
        <v>410</v>
      </c>
      <c r="C202" s="12" t="str">
        <f>HYPERLINK("https://kancmaster.com.ua/index.php?route=product/search&amp;search=391047","На сайті")</f>
        <v>На сайті</v>
      </c>
      <c r="D202" s="13" t="s">
        <v>411</v>
      </c>
      <c r="E202" s="13"/>
      <c r="F202" s="14">
        <v>5056574441119</v>
      </c>
      <c r="G202" s="14"/>
      <c r="H202" s="9">
        <v>1</v>
      </c>
      <c r="I202" s="10" t="s">
        <v>11</v>
      </c>
      <c r="J202" s="11"/>
    </row>
    <row r="203" spans="1:10" s="6" customFormat="1" ht="87.95" customHeight="1" x14ac:dyDescent="0.2">
      <c r="A203" s="7">
        <v>202</v>
      </c>
      <c r="B203" s="8" t="s">
        <v>412</v>
      </c>
      <c r="C203" s="12" t="str">
        <f>HYPERLINK("https://kancmaster.com.ua/index.php?route=product/search&amp;search=391048","На сайті")</f>
        <v>На сайті</v>
      </c>
      <c r="D203" s="13" t="s">
        <v>413</v>
      </c>
      <c r="E203" s="13"/>
      <c r="F203" s="14">
        <v>5056574441126</v>
      </c>
      <c r="G203" s="14"/>
      <c r="H203" s="9">
        <v>1</v>
      </c>
      <c r="I203" s="10" t="s">
        <v>11</v>
      </c>
      <c r="J203" s="11"/>
    </row>
    <row r="204" spans="1:10" s="6" customFormat="1" ht="87.95" customHeight="1" x14ac:dyDescent="0.2">
      <c r="A204" s="7">
        <v>203</v>
      </c>
      <c r="B204" s="8" t="s">
        <v>414</v>
      </c>
      <c r="C204" s="12" t="str">
        <f>HYPERLINK("https://kancmaster.com.ua/index.php?route=product/search&amp;search=391049","На сайті")</f>
        <v>На сайті</v>
      </c>
      <c r="D204" s="13" t="s">
        <v>415</v>
      </c>
      <c r="E204" s="13"/>
      <c r="F204" s="14">
        <v>5056574441133</v>
      </c>
      <c r="G204" s="14"/>
      <c r="H204" s="9">
        <v>1</v>
      </c>
      <c r="I204" s="10" t="s">
        <v>11</v>
      </c>
      <c r="J204" s="11"/>
    </row>
    <row r="205" spans="1:10" s="6" customFormat="1" ht="87.95" customHeight="1" x14ac:dyDescent="0.2">
      <c r="A205" s="7">
        <v>204</v>
      </c>
      <c r="B205" s="8" t="s">
        <v>416</v>
      </c>
      <c r="C205" s="12" t="str">
        <f>HYPERLINK("https://kancmaster.com.ua/index.php?route=product/search&amp;search=391050","На сайті")</f>
        <v>На сайті</v>
      </c>
      <c r="D205" s="13" t="s">
        <v>417</v>
      </c>
      <c r="E205" s="13"/>
      <c r="F205" s="14">
        <v>5056574441140</v>
      </c>
      <c r="G205" s="14"/>
      <c r="H205" s="9">
        <v>1</v>
      </c>
      <c r="I205" s="10" t="s">
        <v>11</v>
      </c>
      <c r="J205" s="11"/>
    </row>
    <row r="206" spans="1:10" s="6" customFormat="1" ht="87.95" customHeight="1" x14ac:dyDescent="0.2">
      <c r="A206" s="7">
        <v>205</v>
      </c>
      <c r="B206" s="8" t="s">
        <v>418</v>
      </c>
      <c r="C206" s="12" t="str">
        <f>HYPERLINK("https://kancmaster.com.ua/index.php?route=product/search&amp;search=391051","На сайті")</f>
        <v>На сайті</v>
      </c>
      <c r="D206" s="13" t="s">
        <v>419</v>
      </c>
      <c r="E206" s="13"/>
      <c r="F206" s="14">
        <v>5056574441157</v>
      </c>
      <c r="G206" s="14"/>
      <c r="H206" s="9">
        <v>1</v>
      </c>
      <c r="I206" s="10" t="s">
        <v>11</v>
      </c>
      <c r="J206" s="11"/>
    </row>
    <row r="207" spans="1:10" s="6" customFormat="1" ht="87.95" customHeight="1" x14ac:dyDescent="0.2">
      <c r="A207" s="7">
        <v>206</v>
      </c>
      <c r="B207" s="8" t="s">
        <v>420</v>
      </c>
      <c r="C207" s="12" t="str">
        <f>HYPERLINK("https://kancmaster.com.ua/index.php?route=product/search&amp;search=391052","На сайті")</f>
        <v>На сайті</v>
      </c>
      <c r="D207" s="13" t="s">
        <v>421</v>
      </c>
      <c r="E207" s="13"/>
      <c r="F207" s="14">
        <v>5056574441164</v>
      </c>
      <c r="G207" s="14"/>
      <c r="H207" s="9">
        <v>1</v>
      </c>
      <c r="I207" s="10" t="s">
        <v>11</v>
      </c>
      <c r="J207" s="11"/>
    </row>
    <row r="208" spans="1:10" s="6" customFormat="1" ht="87.95" customHeight="1" x14ac:dyDescent="0.2">
      <c r="A208" s="7">
        <v>207</v>
      </c>
      <c r="B208" s="8" t="s">
        <v>422</v>
      </c>
      <c r="C208" s="12" t="str">
        <f>HYPERLINK("https://kancmaster.com.ua/index.php?route=product/search&amp;search=391053","На сайті")</f>
        <v>На сайті</v>
      </c>
      <c r="D208" s="13" t="s">
        <v>423</v>
      </c>
      <c r="E208" s="13"/>
      <c r="F208" s="14">
        <v>5056574441171</v>
      </c>
      <c r="G208" s="14"/>
      <c r="H208" s="9">
        <v>1</v>
      </c>
      <c r="I208" s="10" t="s">
        <v>11</v>
      </c>
      <c r="J208" s="11"/>
    </row>
    <row r="209" spans="1:10" s="6" customFormat="1" ht="87.95" customHeight="1" x14ac:dyDescent="0.2">
      <c r="A209" s="7">
        <v>208</v>
      </c>
      <c r="B209" s="8" t="s">
        <v>424</v>
      </c>
      <c r="C209" s="12" t="str">
        <f>HYPERLINK("https://kancmaster.com.ua/index.php?route=product/search&amp;search=391054","На сайті")</f>
        <v>На сайті</v>
      </c>
      <c r="D209" s="13" t="s">
        <v>425</v>
      </c>
      <c r="E209" s="13"/>
      <c r="F209" s="14">
        <v>5056574441188</v>
      </c>
      <c r="G209" s="14"/>
      <c r="H209" s="9">
        <v>1</v>
      </c>
      <c r="I209" s="10" t="s">
        <v>11</v>
      </c>
      <c r="J209" s="11"/>
    </row>
    <row r="210" spans="1:10" s="6" customFormat="1" ht="87.95" customHeight="1" x14ac:dyDescent="0.2">
      <c r="A210" s="7">
        <v>209</v>
      </c>
      <c r="B210" s="8" t="s">
        <v>426</v>
      </c>
      <c r="C210" s="12" t="str">
        <f>HYPERLINK("https://kancmaster.com.ua/index.php?route=product/search&amp;search=390592","На сайті")</f>
        <v>На сайті</v>
      </c>
      <c r="D210" s="13" t="s">
        <v>427</v>
      </c>
      <c r="E210" s="13"/>
      <c r="F210" s="14">
        <v>5056137174157</v>
      </c>
      <c r="G210" s="14"/>
      <c r="H210" s="9">
        <v>1</v>
      </c>
      <c r="I210" s="10" t="s">
        <v>11</v>
      </c>
      <c r="J210" s="11"/>
    </row>
    <row r="211" spans="1:10" s="6" customFormat="1" ht="87.95" customHeight="1" x14ac:dyDescent="0.2">
      <c r="A211" s="7">
        <v>210</v>
      </c>
      <c r="B211" s="8" t="s">
        <v>428</v>
      </c>
      <c r="C211" s="12" t="str">
        <f>HYPERLINK("https://kancmaster.com.ua/index.php?route=product/search&amp;search=390774","На сайті")</f>
        <v>На сайті</v>
      </c>
      <c r="D211" s="13" t="s">
        <v>429</v>
      </c>
      <c r="E211" s="13"/>
      <c r="F211" s="14">
        <v>5056574427380</v>
      </c>
      <c r="G211" s="14"/>
      <c r="H211" s="9">
        <v>1</v>
      </c>
      <c r="I211" s="10" t="s">
        <v>11</v>
      </c>
      <c r="J211" s="11"/>
    </row>
    <row r="212" spans="1:10" s="6" customFormat="1" ht="87.95" customHeight="1" x14ac:dyDescent="0.2">
      <c r="A212" s="7">
        <v>211</v>
      </c>
      <c r="B212" s="8" t="s">
        <v>430</v>
      </c>
      <c r="C212" s="12" t="str">
        <f>HYPERLINK("https://kancmaster.com.ua/index.php?route=product/search&amp;search=390775","На сайті")</f>
        <v>На сайті</v>
      </c>
      <c r="D212" s="13" t="s">
        <v>431</v>
      </c>
      <c r="E212" s="13"/>
      <c r="F212" s="14">
        <v>5056574427397</v>
      </c>
      <c r="G212" s="14"/>
      <c r="H212" s="9">
        <v>1</v>
      </c>
      <c r="I212" s="10" t="s">
        <v>11</v>
      </c>
      <c r="J212" s="11"/>
    </row>
    <row r="213" spans="1:10" s="6" customFormat="1" ht="87.95" customHeight="1" x14ac:dyDescent="0.2">
      <c r="A213" s="7">
        <v>212</v>
      </c>
      <c r="B213" s="8" t="s">
        <v>432</v>
      </c>
      <c r="C213" s="12" t="str">
        <f>HYPERLINK("https://kancmaster.com.ua/index.php?route=product/search&amp;search=390776","На сайті")</f>
        <v>На сайті</v>
      </c>
      <c r="D213" s="13" t="s">
        <v>433</v>
      </c>
      <c r="E213" s="13"/>
      <c r="F213" s="14">
        <v>5056574427403</v>
      </c>
      <c r="G213" s="14"/>
      <c r="H213" s="9">
        <v>1</v>
      </c>
      <c r="I213" s="10" t="s">
        <v>11</v>
      </c>
      <c r="J213" s="11"/>
    </row>
    <row r="214" spans="1:10" s="6" customFormat="1" ht="87.95" customHeight="1" x14ac:dyDescent="0.2">
      <c r="A214" s="7">
        <v>213</v>
      </c>
      <c r="B214" s="8" t="s">
        <v>434</v>
      </c>
      <c r="C214" s="12" t="str">
        <f>HYPERLINK("https://kancmaster.com.ua/index.php?route=product/search&amp;search=390990","На сайті")</f>
        <v>На сайті</v>
      </c>
      <c r="D214" s="13" t="s">
        <v>435</v>
      </c>
      <c r="E214" s="13"/>
      <c r="F214" s="14">
        <v>5056574433749</v>
      </c>
      <c r="G214" s="14"/>
      <c r="H214" s="9">
        <v>1</v>
      </c>
      <c r="I214" s="10" t="s">
        <v>11</v>
      </c>
      <c r="J214" s="11"/>
    </row>
    <row r="215" spans="1:10" s="6" customFormat="1" ht="87.95" customHeight="1" x14ac:dyDescent="0.2">
      <c r="A215" s="7">
        <v>214</v>
      </c>
      <c r="B215" s="8" t="s">
        <v>436</v>
      </c>
      <c r="C215" s="12" t="str">
        <f>HYPERLINK("https://kancmaster.com.ua/index.php?route=product/search&amp;search=390908","На сайті")</f>
        <v>На сайті</v>
      </c>
      <c r="D215" s="13" t="s">
        <v>437</v>
      </c>
      <c r="E215" s="13"/>
      <c r="F215" s="14">
        <v>5056574432926</v>
      </c>
      <c r="G215" s="14"/>
      <c r="H215" s="9">
        <v>1</v>
      </c>
      <c r="I215" s="10" t="s">
        <v>11</v>
      </c>
      <c r="J215" s="11"/>
    </row>
    <row r="216" spans="1:10" s="6" customFormat="1" ht="87.95" customHeight="1" x14ac:dyDescent="0.2">
      <c r="A216" s="7">
        <v>215</v>
      </c>
      <c r="B216" s="8" t="s">
        <v>438</v>
      </c>
      <c r="C216" s="12" t="str">
        <f>HYPERLINK("https://kancmaster.com.ua/index.php?route=product/search&amp;search=390909","На сайті")</f>
        <v>На сайті</v>
      </c>
      <c r="D216" s="13" t="s">
        <v>439</v>
      </c>
      <c r="E216" s="13"/>
      <c r="F216" s="14">
        <v>5056574432933</v>
      </c>
      <c r="G216" s="14"/>
      <c r="H216" s="9">
        <v>1</v>
      </c>
      <c r="I216" s="10" t="s">
        <v>11</v>
      </c>
      <c r="J216" s="11"/>
    </row>
    <row r="217" spans="1:10" s="6" customFormat="1" ht="87.95" customHeight="1" x14ac:dyDescent="0.2">
      <c r="A217" s="7">
        <v>216</v>
      </c>
      <c r="B217" s="8" t="s">
        <v>440</v>
      </c>
      <c r="C217" s="12" t="str">
        <f>HYPERLINK("https://kancmaster.com.ua/index.php?route=product/search&amp;search=390904","На сайті")</f>
        <v>На сайті</v>
      </c>
      <c r="D217" s="13" t="s">
        <v>441</v>
      </c>
      <c r="E217" s="13"/>
      <c r="F217" s="14">
        <v>5056574432889</v>
      </c>
      <c r="G217" s="14"/>
      <c r="H217" s="9">
        <v>1</v>
      </c>
      <c r="I217" s="10" t="s">
        <v>11</v>
      </c>
      <c r="J217" s="11"/>
    </row>
    <row r="218" spans="1:10" s="6" customFormat="1" ht="87.95" customHeight="1" x14ac:dyDescent="0.2">
      <c r="A218" s="7">
        <v>217</v>
      </c>
      <c r="B218" s="8" t="s">
        <v>442</v>
      </c>
      <c r="C218" s="12" t="str">
        <f>HYPERLINK("https://kancmaster.com.ua/index.php?route=product/search&amp;search=390992","На сайті")</f>
        <v>На сайті</v>
      </c>
      <c r="D218" s="13" t="s">
        <v>443</v>
      </c>
      <c r="E218" s="13"/>
      <c r="F218" s="14">
        <v>5056574433763</v>
      </c>
      <c r="G218" s="14"/>
      <c r="H218" s="9">
        <v>1</v>
      </c>
      <c r="I218" s="10" t="s">
        <v>11</v>
      </c>
      <c r="J218" s="11"/>
    </row>
    <row r="219" spans="1:10" s="6" customFormat="1" ht="87.95" customHeight="1" x14ac:dyDescent="0.2">
      <c r="A219" s="7">
        <v>218</v>
      </c>
      <c r="B219" s="8" t="s">
        <v>444</v>
      </c>
      <c r="C219" s="12" t="str">
        <f>HYPERLINK("https://kancmaster.com.ua/index.php?route=product/search&amp;search=390956","На сайті")</f>
        <v>На сайті</v>
      </c>
      <c r="D219" s="13" t="s">
        <v>445</v>
      </c>
      <c r="E219" s="13"/>
      <c r="F219" s="14">
        <v>5056574433404</v>
      </c>
      <c r="G219" s="14"/>
      <c r="H219" s="9">
        <v>1</v>
      </c>
      <c r="I219" s="10" t="s">
        <v>11</v>
      </c>
      <c r="J219" s="11"/>
    </row>
    <row r="220" spans="1:10" s="6" customFormat="1" ht="87.95" customHeight="1" x14ac:dyDescent="0.2">
      <c r="A220" s="7">
        <v>219</v>
      </c>
      <c r="B220" s="8" t="s">
        <v>446</v>
      </c>
      <c r="C220" s="12" t="str">
        <f>HYPERLINK("https://kancmaster.com.ua/index.php?route=product/search&amp;search=390959","На сайті")</f>
        <v>На сайті</v>
      </c>
      <c r="D220" s="13" t="s">
        <v>447</v>
      </c>
      <c r="E220" s="13"/>
      <c r="F220" s="14">
        <v>5056574433435</v>
      </c>
      <c r="G220" s="14"/>
      <c r="H220" s="9">
        <v>1</v>
      </c>
      <c r="I220" s="10" t="s">
        <v>11</v>
      </c>
      <c r="J220" s="11"/>
    </row>
    <row r="221" spans="1:10" s="6" customFormat="1" ht="87.95" customHeight="1" x14ac:dyDescent="0.2">
      <c r="A221" s="7">
        <v>220</v>
      </c>
      <c r="B221" s="8" t="s">
        <v>448</v>
      </c>
      <c r="C221" s="12" t="str">
        <f>HYPERLINK("https://kancmaster.com.ua/index.php?route=product/search&amp;search=390934","На сайті")</f>
        <v>На сайті</v>
      </c>
      <c r="D221" s="13" t="s">
        <v>449</v>
      </c>
      <c r="E221" s="13"/>
      <c r="F221" s="14">
        <v>5056574433183</v>
      </c>
      <c r="G221" s="14"/>
      <c r="H221" s="9">
        <v>1</v>
      </c>
      <c r="I221" s="10" t="s">
        <v>11</v>
      </c>
      <c r="J221" s="11"/>
    </row>
    <row r="222" spans="1:10" s="6" customFormat="1" ht="87.95" customHeight="1" x14ac:dyDescent="0.2">
      <c r="A222" s="7">
        <v>221</v>
      </c>
      <c r="B222" s="8" t="s">
        <v>450</v>
      </c>
      <c r="C222" s="12" t="str">
        <f>HYPERLINK("https://kancmaster.com.ua/index.php?route=product/search&amp;search=390949","На сайті")</f>
        <v>На сайті</v>
      </c>
      <c r="D222" s="13" t="s">
        <v>451</v>
      </c>
      <c r="E222" s="13"/>
      <c r="F222" s="14">
        <v>5056574433336</v>
      </c>
      <c r="G222" s="14"/>
      <c r="H222" s="9">
        <v>1</v>
      </c>
      <c r="I222" s="10" t="s">
        <v>11</v>
      </c>
      <c r="J222" s="11"/>
    </row>
    <row r="223" spans="1:10" s="6" customFormat="1" ht="87.95" customHeight="1" x14ac:dyDescent="0.2">
      <c r="A223" s="7">
        <v>222</v>
      </c>
      <c r="B223" s="8" t="s">
        <v>452</v>
      </c>
      <c r="C223" s="12" t="str">
        <f>HYPERLINK("https://kancmaster.com.ua/index.php?route=product/search&amp;search=390922","На сайті")</f>
        <v>На сайті</v>
      </c>
      <c r="D223" s="13" t="s">
        <v>453</v>
      </c>
      <c r="E223" s="13"/>
      <c r="F223" s="14">
        <v>5056574433060</v>
      </c>
      <c r="G223" s="14"/>
      <c r="H223" s="9">
        <v>1</v>
      </c>
      <c r="I223" s="10" t="s">
        <v>11</v>
      </c>
      <c r="J223" s="11"/>
    </row>
    <row r="224" spans="1:10" s="6" customFormat="1" ht="87.95" customHeight="1" x14ac:dyDescent="0.2">
      <c r="A224" s="7">
        <v>223</v>
      </c>
      <c r="B224" s="8" t="s">
        <v>454</v>
      </c>
      <c r="C224" s="12" t="str">
        <f>HYPERLINK("https://kancmaster.com.ua/index.php?route=product/search&amp;search=390964","На сайті")</f>
        <v>На сайті</v>
      </c>
      <c r="D224" s="13" t="s">
        <v>455</v>
      </c>
      <c r="E224" s="13"/>
      <c r="F224" s="14">
        <v>5056574433480</v>
      </c>
      <c r="G224" s="14"/>
      <c r="H224" s="9">
        <v>1</v>
      </c>
      <c r="I224" s="10" t="s">
        <v>11</v>
      </c>
      <c r="J224" s="11"/>
    </row>
    <row r="225" spans="1:10" s="6" customFormat="1" ht="87.95" customHeight="1" x14ac:dyDescent="0.2">
      <c r="A225" s="7">
        <v>224</v>
      </c>
      <c r="B225" s="8" t="s">
        <v>456</v>
      </c>
      <c r="C225" s="12" t="str">
        <f>HYPERLINK("https://kancmaster.com.ua/index.php?route=product/search&amp;search=390894","На сайті")</f>
        <v>На сайті</v>
      </c>
      <c r="D225" s="13" t="s">
        <v>457</v>
      </c>
      <c r="E225" s="13"/>
      <c r="F225" s="14">
        <v>5056574432780</v>
      </c>
      <c r="G225" s="14"/>
      <c r="H225" s="9">
        <v>1</v>
      </c>
      <c r="I225" s="10" t="s">
        <v>11</v>
      </c>
      <c r="J225" s="11"/>
    </row>
    <row r="226" spans="1:10" s="6" customFormat="1" ht="87.95" customHeight="1" x14ac:dyDescent="0.2">
      <c r="A226" s="7">
        <v>225</v>
      </c>
      <c r="B226" s="8" t="s">
        <v>458</v>
      </c>
      <c r="C226" s="12" t="str">
        <f>HYPERLINK("https://kancmaster.com.ua/index.php?route=product/search&amp;search=390926","На сайті")</f>
        <v>На сайті</v>
      </c>
      <c r="D226" s="13" t="s">
        <v>459</v>
      </c>
      <c r="E226" s="13"/>
      <c r="F226" s="14">
        <v>5056574433107</v>
      </c>
      <c r="G226" s="14"/>
      <c r="H226" s="9">
        <v>1</v>
      </c>
      <c r="I226" s="10" t="s">
        <v>11</v>
      </c>
      <c r="J226" s="11"/>
    </row>
    <row r="227" spans="1:10" s="6" customFormat="1" ht="87.95" customHeight="1" x14ac:dyDescent="0.2">
      <c r="A227" s="7">
        <v>226</v>
      </c>
      <c r="B227" s="8" t="s">
        <v>460</v>
      </c>
      <c r="C227" s="12" t="str">
        <f>HYPERLINK("https://kancmaster.com.ua/index.php?route=product/search&amp;search=390925","На сайті")</f>
        <v>На сайті</v>
      </c>
      <c r="D227" s="13" t="s">
        <v>461</v>
      </c>
      <c r="E227" s="13"/>
      <c r="F227" s="14">
        <v>5056574433091</v>
      </c>
      <c r="G227" s="14"/>
      <c r="H227" s="9">
        <v>1</v>
      </c>
      <c r="I227" s="10" t="s">
        <v>11</v>
      </c>
      <c r="J227" s="11"/>
    </row>
    <row r="228" spans="1:10" s="6" customFormat="1" ht="87.95" customHeight="1" x14ac:dyDescent="0.2">
      <c r="A228" s="7">
        <v>227</v>
      </c>
      <c r="B228" s="8" t="s">
        <v>462</v>
      </c>
      <c r="C228" s="12" t="str">
        <f>HYPERLINK("https://kancmaster.com.ua/index.php?route=product/search&amp;search=390899","На сайті")</f>
        <v>На сайті</v>
      </c>
      <c r="D228" s="13" t="s">
        <v>463</v>
      </c>
      <c r="E228" s="13"/>
      <c r="F228" s="14">
        <v>5056574432834</v>
      </c>
      <c r="G228" s="14"/>
      <c r="H228" s="9">
        <v>1</v>
      </c>
      <c r="I228" s="10" t="s">
        <v>11</v>
      </c>
      <c r="J228" s="11"/>
    </row>
    <row r="229" spans="1:10" s="6" customFormat="1" ht="87.95" customHeight="1" x14ac:dyDescent="0.2">
      <c r="A229" s="7">
        <v>228</v>
      </c>
      <c r="B229" s="8" t="s">
        <v>464</v>
      </c>
      <c r="C229" s="12" t="str">
        <f>HYPERLINK("https://kancmaster.com.ua/index.php?route=product/search&amp;search=390924","На сайті")</f>
        <v>На сайті</v>
      </c>
      <c r="D229" s="13" t="s">
        <v>465</v>
      </c>
      <c r="E229" s="13"/>
      <c r="F229" s="14">
        <v>5056574433084</v>
      </c>
      <c r="G229" s="14"/>
      <c r="H229" s="9">
        <v>1</v>
      </c>
      <c r="I229" s="10" t="s">
        <v>11</v>
      </c>
      <c r="J229" s="11"/>
    </row>
    <row r="230" spans="1:10" s="6" customFormat="1" ht="87.95" customHeight="1" x14ac:dyDescent="0.2">
      <c r="A230" s="7">
        <v>229</v>
      </c>
      <c r="B230" s="8" t="s">
        <v>466</v>
      </c>
      <c r="C230" s="12" t="str">
        <f>HYPERLINK("https://kancmaster.com.ua/index.php?route=product/search&amp;search=390952","На сайті")</f>
        <v>На сайті</v>
      </c>
      <c r="D230" s="13" t="s">
        <v>467</v>
      </c>
      <c r="E230" s="13"/>
      <c r="F230" s="14">
        <v>5056574433367</v>
      </c>
      <c r="G230" s="14"/>
      <c r="H230" s="9">
        <v>1</v>
      </c>
      <c r="I230" s="10" t="s">
        <v>11</v>
      </c>
      <c r="J230" s="11"/>
    </row>
    <row r="231" spans="1:10" s="6" customFormat="1" ht="87.95" customHeight="1" x14ac:dyDescent="0.2">
      <c r="A231" s="7">
        <v>230</v>
      </c>
      <c r="B231" s="8" t="s">
        <v>468</v>
      </c>
      <c r="C231" s="12" t="str">
        <f>HYPERLINK("https://kancmaster.com.ua/index.php?route=product/search&amp;search=390947","На сайті")</f>
        <v>На сайті</v>
      </c>
      <c r="D231" s="13" t="s">
        <v>469</v>
      </c>
      <c r="E231" s="13"/>
      <c r="F231" s="14">
        <v>5056574433312</v>
      </c>
      <c r="G231" s="14"/>
      <c r="H231" s="9">
        <v>1</v>
      </c>
      <c r="I231" s="10" t="s">
        <v>11</v>
      </c>
      <c r="J231" s="11"/>
    </row>
    <row r="232" spans="1:10" s="6" customFormat="1" ht="87.95" customHeight="1" x14ac:dyDescent="0.2">
      <c r="A232" s="7">
        <v>231</v>
      </c>
      <c r="B232" s="8" t="s">
        <v>470</v>
      </c>
      <c r="C232" s="12" t="str">
        <f>HYPERLINK("https://kancmaster.com.ua/index.php?route=product/search&amp;search=390946","На сайті")</f>
        <v>На сайті</v>
      </c>
      <c r="D232" s="13" t="s">
        <v>471</v>
      </c>
      <c r="E232" s="13"/>
      <c r="F232" s="14">
        <v>5056574433305</v>
      </c>
      <c r="G232" s="14"/>
      <c r="H232" s="9">
        <v>1</v>
      </c>
      <c r="I232" s="10" t="s">
        <v>11</v>
      </c>
      <c r="J232" s="11"/>
    </row>
    <row r="233" spans="1:10" s="6" customFormat="1" ht="87.95" customHeight="1" x14ac:dyDescent="0.2">
      <c r="A233" s="7">
        <v>232</v>
      </c>
      <c r="B233" s="8" t="s">
        <v>472</v>
      </c>
      <c r="C233" s="12" t="str">
        <f>HYPERLINK("https://kancmaster.com.ua/index.php?route=product/search&amp;search=390954","На сайті")</f>
        <v>На сайті</v>
      </c>
      <c r="D233" s="13" t="s">
        <v>473</v>
      </c>
      <c r="E233" s="13"/>
      <c r="F233" s="14">
        <v>5056574433381</v>
      </c>
      <c r="G233" s="14"/>
      <c r="H233" s="9">
        <v>1</v>
      </c>
      <c r="I233" s="10" t="s">
        <v>11</v>
      </c>
      <c r="J233" s="11"/>
    </row>
    <row r="234" spans="1:10" s="6" customFormat="1" ht="87.95" customHeight="1" x14ac:dyDescent="0.2">
      <c r="A234" s="7">
        <v>233</v>
      </c>
      <c r="B234" s="8" t="s">
        <v>474</v>
      </c>
      <c r="C234" s="12" t="str">
        <f>HYPERLINK("https://kancmaster.com.ua/index.php?route=product/search&amp;search=390966","На сайті")</f>
        <v>На сайті</v>
      </c>
      <c r="D234" s="13" t="s">
        <v>475</v>
      </c>
      <c r="E234" s="13"/>
      <c r="F234" s="14">
        <v>5056574433503</v>
      </c>
      <c r="G234" s="14"/>
      <c r="H234" s="9">
        <v>1</v>
      </c>
      <c r="I234" s="10" t="s">
        <v>11</v>
      </c>
      <c r="J234" s="11"/>
    </row>
    <row r="235" spans="1:10" s="6" customFormat="1" ht="87.95" customHeight="1" x14ac:dyDescent="0.2">
      <c r="A235" s="7">
        <v>234</v>
      </c>
      <c r="B235" s="8" t="s">
        <v>476</v>
      </c>
      <c r="C235" s="12" t="str">
        <f>HYPERLINK("https://kancmaster.com.ua/index.php?route=product/search&amp;search=390967","На сайті")</f>
        <v>На сайті</v>
      </c>
      <c r="D235" s="13" t="s">
        <v>477</v>
      </c>
      <c r="E235" s="13"/>
      <c r="F235" s="14">
        <v>5056574433510</v>
      </c>
      <c r="G235" s="14"/>
      <c r="H235" s="9">
        <v>1</v>
      </c>
      <c r="I235" s="10" t="s">
        <v>11</v>
      </c>
      <c r="J235" s="11"/>
    </row>
    <row r="236" spans="1:10" s="6" customFormat="1" ht="87.95" customHeight="1" x14ac:dyDescent="0.2">
      <c r="A236" s="7">
        <v>235</v>
      </c>
      <c r="B236" s="8" t="s">
        <v>478</v>
      </c>
      <c r="C236" s="12" t="str">
        <f>HYPERLINK("https://kancmaster.com.ua/index.php?route=product/search&amp;search=390972","На сайті")</f>
        <v>На сайті</v>
      </c>
      <c r="D236" s="13" t="s">
        <v>479</v>
      </c>
      <c r="E236" s="13"/>
      <c r="F236" s="14">
        <v>5056574433565</v>
      </c>
      <c r="G236" s="14"/>
      <c r="H236" s="9">
        <v>1</v>
      </c>
      <c r="I236" s="10" t="s">
        <v>11</v>
      </c>
      <c r="J236" s="11"/>
    </row>
    <row r="237" spans="1:10" s="6" customFormat="1" ht="87.95" customHeight="1" x14ac:dyDescent="0.2">
      <c r="A237" s="7">
        <v>236</v>
      </c>
      <c r="B237" s="8" t="s">
        <v>480</v>
      </c>
      <c r="C237" s="12" t="str">
        <f>HYPERLINK("https://kancmaster.com.ua/index.php?route=product/search&amp;search=390898","На сайті")</f>
        <v>На сайті</v>
      </c>
      <c r="D237" s="13" t="s">
        <v>481</v>
      </c>
      <c r="E237" s="13"/>
      <c r="F237" s="14">
        <v>5056574432827</v>
      </c>
      <c r="G237" s="14"/>
      <c r="H237" s="9">
        <v>1</v>
      </c>
      <c r="I237" s="10" t="s">
        <v>11</v>
      </c>
      <c r="J237" s="11"/>
    </row>
    <row r="238" spans="1:10" s="6" customFormat="1" ht="87.95" customHeight="1" x14ac:dyDescent="0.2">
      <c r="A238" s="7">
        <v>237</v>
      </c>
      <c r="B238" s="8" t="s">
        <v>482</v>
      </c>
      <c r="C238" s="12" t="str">
        <f>HYPERLINK("https://kancmaster.com.ua/index.php?route=product/search&amp;search=390982","На сайті")</f>
        <v>На сайті</v>
      </c>
      <c r="D238" s="13" t="s">
        <v>483</v>
      </c>
      <c r="E238" s="13"/>
      <c r="F238" s="14">
        <v>5056574433664</v>
      </c>
      <c r="G238" s="14"/>
      <c r="H238" s="9">
        <v>1</v>
      </c>
      <c r="I238" s="10" t="s">
        <v>11</v>
      </c>
      <c r="J238" s="11"/>
    </row>
    <row r="239" spans="1:10" s="6" customFormat="1" ht="87.95" customHeight="1" x14ac:dyDescent="0.2">
      <c r="A239" s="7">
        <v>238</v>
      </c>
      <c r="B239" s="8" t="s">
        <v>484</v>
      </c>
      <c r="C239" s="12" t="str">
        <f>HYPERLINK("https://kancmaster.com.ua/index.php?route=product/search&amp;search=390893","На сайті")</f>
        <v>На сайті</v>
      </c>
      <c r="D239" s="13" t="s">
        <v>485</v>
      </c>
      <c r="E239" s="13"/>
      <c r="F239" s="14">
        <v>5056574432773</v>
      </c>
      <c r="G239" s="14"/>
      <c r="H239" s="9">
        <v>1</v>
      </c>
      <c r="I239" s="10" t="s">
        <v>11</v>
      </c>
      <c r="J239" s="11"/>
    </row>
    <row r="240" spans="1:10" s="6" customFormat="1" ht="87.95" customHeight="1" x14ac:dyDescent="0.2">
      <c r="A240" s="7">
        <v>239</v>
      </c>
      <c r="B240" s="8" t="s">
        <v>486</v>
      </c>
      <c r="C240" s="12" t="str">
        <f>HYPERLINK("https://kancmaster.com.ua/index.php?route=product/search&amp;search=390913","На сайті")</f>
        <v>На сайті</v>
      </c>
      <c r="D240" s="13" t="s">
        <v>487</v>
      </c>
      <c r="E240" s="13"/>
      <c r="F240" s="14">
        <v>5056574432971</v>
      </c>
      <c r="G240" s="14"/>
      <c r="H240" s="9">
        <v>1</v>
      </c>
      <c r="I240" s="10" t="s">
        <v>11</v>
      </c>
      <c r="J240" s="11"/>
    </row>
    <row r="241" spans="1:10" s="6" customFormat="1" ht="87.95" customHeight="1" x14ac:dyDescent="0.2">
      <c r="A241" s="7">
        <v>240</v>
      </c>
      <c r="B241" s="8" t="s">
        <v>488</v>
      </c>
      <c r="C241" s="12" t="str">
        <f>HYPERLINK("https://kancmaster.com.ua/index.php?route=product/search&amp;search=390953","На сайті")</f>
        <v>На сайті</v>
      </c>
      <c r="D241" s="13" t="s">
        <v>489</v>
      </c>
      <c r="E241" s="13"/>
      <c r="F241" s="14">
        <v>5056574433374</v>
      </c>
      <c r="G241" s="14"/>
      <c r="H241" s="9">
        <v>1</v>
      </c>
      <c r="I241" s="10" t="s">
        <v>11</v>
      </c>
      <c r="J241" s="11"/>
    </row>
    <row r="242" spans="1:10" s="6" customFormat="1" ht="87.95" customHeight="1" x14ac:dyDescent="0.2">
      <c r="A242" s="7">
        <v>241</v>
      </c>
      <c r="B242" s="8" t="s">
        <v>490</v>
      </c>
      <c r="C242" s="12" t="str">
        <f>HYPERLINK("https://kancmaster.com.ua/index.php?route=product/search&amp;search=390950","На сайті")</f>
        <v>На сайті</v>
      </c>
      <c r="D242" s="13" t="s">
        <v>491</v>
      </c>
      <c r="E242" s="13"/>
      <c r="F242" s="14">
        <v>5056574433343</v>
      </c>
      <c r="G242" s="14"/>
      <c r="H242" s="9">
        <v>1</v>
      </c>
      <c r="I242" s="10" t="s">
        <v>11</v>
      </c>
      <c r="J242" s="11"/>
    </row>
    <row r="243" spans="1:10" s="6" customFormat="1" ht="87.95" customHeight="1" x14ac:dyDescent="0.2">
      <c r="A243" s="7">
        <v>242</v>
      </c>
      <c r="B243" s="8" t="s">
        <v>492</v>
      </c>
      <c r="C243" s="12" t="str">
        <f>HYPERLINK("https://kancmaster.com.ua/index.php?route=product/search&amp;search=390951","На сайті")</f>
        <v>На сайті</v>
      </c>
      <c r="D243" s="13" t="s">
        <v>493</v>
      </c>
      <c r="E243" s="13"/>
      <c r="F243" s="14">
        <v>5056574433350</v>
      </c>
      <c r="G243" s="14"/>
      <c r="H243" s="9">
        <v>1</v>
      </c>
      <c r="I243" s="10" t="s">
        <v>11</v>
      </c>
      <c r="J243" s="11"/>
    </row>
    <row r="244" spans="1:10" s="6" customFormat="1" ht="87.95" customHeight="1" x14ac:dyDescent="0.2">
      <c r="A244" s="7">
        <v>243</v>
      </c>
      <c r="B244" s="8" t="s">
        <v>494</v>
      </c>
      <c r="C244" s="12" t="str">
        <f>HYPERLINK("https://kancmaster.com.ua/index.php?route=product/search&amp;search=390948","На сайті")</f>
        <v>На сайті</v>
      </c>
      <c r="D244" s="13" t="s">
        <v>495</v>
      </c>
      <c r="E244" s="13"/>
      <c r="F244" s="14">
        <v>5056574433329</v>
      </c>
      <c r="G244" s="14"/>
      <c r="H244" s="9">
        <v>1</v>
      </c>
      <c r="I244" s="10" t="s">
        <v>11</v>
      </c>
      <c r="J244" s="11"/>
    </row>
    <row r="245" spans="1:10" s="6" customFormat="1" ht="87.95" customHeight="1" x14ac:dyDescent="0.2">
      <c r="A245" s="7">
        <v>244</v>
      </c>
      <c r="B245" s="8" t="s">
        <v>496</v>
      </c>
      <c r="C245" s="12" t="str">
        <f>HYPERLINK("https://kancmaster.com.ua/index.php?route=product/search&amp;search=390955","На сайті")</f>
        <v>На сайті</v>
      </c>
      <c r="D245" s="13" t="s">
        <v>497</v>
      </c>
      <c r="E245" s="13"/>
      <c r="F245" s="14">
        <v>5056574433398</v>
      </c>
      <c r="G245" s="14"/>
      <c r="H245" s="9">
        <v>1</v>
      </c>
      <c r="I245" s="10" t="s">
        <v>11</v>
      </c>
      <c r="J245" s="11"/>
    </row>
    <row r="246" spans="1:10" s="6" customFormat="1" ht="87.95" customHeight="1" x14ac:dyDescent="0.2">
      <c r="A246" s="7">
        <v>245</v>
      </c>
      <c r="B246" s="8" t="s">
        <v>498</v>
      </c>
      <c r="C246" s="12" t="str">
        <f>HYPERLINK("https://kancmaster.com.ua/index.php?route=product/search&amp;search=390917","На сайті")</f>
        <v>На сайті</v>
      </c>
      <c r="D246" s="13" t="s">
        <v>499</v>
      </c>
      <c r="E246" s="13"/>
      <c r="F246" s="14">
        <v>5056574433015</v>
      </c>
      <c r="G246" s="14"/>
      <c r="H246" s="9">
        <v>1</v>
      </c>
      <c r="I246" s="10" t="s">
        <v>11</v>
      </c>
      <c r="J246" s="11"/>
    </row>
    <row r="247" spans="1:10" s="6" customFormat="1" ht="87.95" customHeight="1" x14ac:dyDescent="0.2">
      <c r="A247" s="7">
        <v>246</v>
      </c>
      <c r="B247" s="8" t="s">
        <v>500</v>
      </c>
      <c r="C247" s="12" t="str">
        <f>HYPERLINK("https://kancmaster.com.ua/index.php?route=product/search&amp;search=390920","На сайті")</f>
        <v>На сайті</v>
      </c>
      <c r="D247" s="13" t="s">
        <v>501</v>
      </c>
      <c r="E247" s="13"/>
      <c r="F247" s="14">
        <v>5056574433046</v>
      </c>
      <c r="G247" s="14"/>
      <c r="H247" s="9">
        <v>1</v>
      </c>
      <c r="I247" s="10" t="s">
        <v>11</v>
      </c>
      <c r="J247" s="11"/>
    </row>
    <row r="248" spans="1:10" s="6" customFormat="1" ht="87.95" customHeight="1" x14ac:dyDescent="0.2">
      <c r="A248" s="7">
        <v>247</v>
      </c>
      <c r="B248" s="8" t="s">
        <v>502</v>
      </c>
      <c r="C248" s="12" t="str">
        <f>HYPERLINK("https://kancmaster.com.ua/index.php?route=product/search&amp;search=390919","На сайті")</f>
        <v>На сайті</v>
      </c>
      <c r="D248" s="13" t="s">
        <v>503</v>
      </c>
      <c r="E248" s="13"/>
      <c r="F248" s="14">
        <v>5056574433039</v>
      </c>
      <c r="G248" s="14"/>
      <c r="H248" s="9">
        <v>1</v>
      </c>
      <c r="I248" s="10" t="s">
        <v>11</v>
      </c>
      <c r="J248" s="11"/>
    </row>
    <row r="249" spans="1:10" s="6" customFormat="1" ht="87.95" customHeight="1" x14ac:dyDescent="0.2">
      <c r="A249" s="7">
        <v>248</v>
      </c>
      <c r="B249" s="8" t="s">
        <v>504</v>
      </c>
      <c r="C249" s="12" t="str">
        <f>HYPERLINK("https://kancmaster.com.ua/index.php?route=product/search&amp;search=390957","На сайті")</f>
        <v>На сайті</v>
      </c>
      <c r="D249" s="13" t="s">
        <v>505</v>
      </c>
      <c r="E249" s="13"/>
      <c r="F249" s="14">
        <v>5056574433411</v>
      </c>
      <c r="G249" s="14"/>
      <c r="H249" s="9">
        <v>1</v>
      </c>
      <c r="I249" s="10" t="s">
        <v>11</v>
      </c>
      <c r="J249" s="11"/>
    </row>
    <row r="250" spans="1:10" s="6" customFormat="1" ht="87.95" customHeight="1" x14ac:dyDescent="0.2">
      <c r="A250" s="7">
        <v>249</v>
      </c>
      <c r="B250" s="8" t="s">
        <v>506</v>
      </c>
      <c r="C250" s="12" t="str">
        <f>HYPERLINK("https://kancmaster.com.ua/index.php?route=product/search&amp;search=390905","На сайті")</f>
        <v>На сайті</v>
      </c>
      <c r="D250" s="13" t="s">
        <v>507</v>
      </c>
      <c r="E250" s="13"/>
      <c r="F250" s="14">
        <v>5056574432896</v>
      </c>
      <c r="G250" s="14"/>
      <c r="H250" s="9">
        <v>1</v>
      </c>
      <c r="I250" s="10" t="s">
        <v>11</v>
      </c>
      <c r="J250" s="11"/>
    </row>
    <row r="251" spans="1:10" s="6" customFormat="1" ht="87.95" customHeight="1" x14ac:dyDescent="0.2">
      <c r="A251" s="7">
        <v>250</v>
      </c>
      <c r="B251" s="8" t="s">
        <v>508</v>
      </c>
      <c r="C251" s="12" t="str">
        <f>HYPERLINK("https://kancmaster.com.ua/index.php?route=product/search&amp;search=390962","На сайті")</f>
        <v>На сайті</v>
      </c>
      <c r="D251" s="13" t="s">
        <v>509</v>
      </c>
      <c r="E251" s="13"/>
      <c r="F251" s="14">
        <v>5056574433466</v>
      </c>
      <c r="G251" s="14"/>
      <c r="H251" s="9">
        <v>1</v>
      </c>
      <c r="I251" s="10" t="s">
        <v>11</v>
      </c>
      <c r="J251" s="11"/>
    </row>
    <row r="252" spans="1:10" s="6" customFormat="1" ht="87.95" customHeight="1" x14ac:dyDescent="0.2">
      <c r="A252" s="7">
        <v>251</v>
      </c>
      <c r="B252" s="8" t="s">
        <v>510</v>
      </c>
      <c r="C252" s="12" t="str">
        <f>HYPERLINK("https://kancmaster.com.ua/index.php?route=product/search&amp;search=390961","На сайті")</f>
        <v>На сайті</v>
      </c>
      <c r="D252" s="13" t="s">
        <v>511</v>
      </c>
      <c r="E252" s="13"/>
      <c r="F252" s="14">
        <v>5056574433459</v>
      </c>
      <c r="G252" s="14"/>
      <c r="H252" s="9">
        <v>1</v>
      </c>
      <c r="I252" s="10" t="s">
        <v>11</v>
      </c>
      <c r="J252" s="11"/>
    </row>
    <row r="253" spans="1:10" s="6" customFormat="1" ht="87.95" customHeight="1" x14ac:dyDescent="0.2">
      <c r="A253" s="7">
        <v>252</v>
      </c>
      <c r="B253" s="8" t="s">
        <v>512</v>
      </c>
      <c r="C253" s="12" t="str">
        <f>HYPERLINK("https://kancmaster.com.ua/index.php?route=product/search&amp;search=390918","На сайті")</f>
        <v>На сайті</v>
      </c>
      <c r="D253" s="13" t="s">
        <v>513</v>
      </c>
      <c r="E253" s="13"/>
      <c r="F253" s="14">
        <v>5056574433022</v>
      </c>
      <c r="G253" s="14"/>
      <c r="H253" s="9">
        <v>1</v>
      </c>
      <c r="I253" s="10" t="s">
        <v>11</v>
      </c>
      <c r="J253" s="11"/>
    </row>
    <row r="254" spans="1:10" s="6" customFormat="1" ht="87.95" customHeight="1" x14ac:dyDescent="0.2">
      <c r="A254" s="7">
        <v>253</v>
      </c>
      <c r="B254" s="8" t="s">
        <v>514</v>
      </c>
      <c r="C254" s="12" t="str">
        <f>HYPERLINK("https://kancmaster.com.ua/index.php?route=product/search&amp;search=390921","На сайті")</f>
        <v>На сайті</v>
      </c>
      <c r="D254" s="13" t="s">
        <v>515</v>
      </c>
      <c r="E254" s="13"/>
      <c r="F254" s="14">
        <v>5056574433053</v>
      </c>
      <c r="G254" s="14"/>
      <c r="H254" s="9">
        <v>1</v>
      </c>
      <c r="I254" s="10" t="s">
        <v>11</v>
      </c>
      <c r="J254" s="11"/>
    </row>
    <row r="255" spans="1:10" s="6" customFormat="1" ht="87.95" customHeight="1" x14ac:dyDescent="0.2">
      <c r="A255" s="7">
        <v>254</v>
      </c>
      <c r="B255" s="8" t="s">
        <v>516</v>
      </c>
      <c r="C255" s="12" t="str">
        <f>HYPERLINK("https://kancmaster.com.ua/index.php?route=product/search&amp;search=390965","На сайті")</f>
        <v>На сайті</v>
      </c>
      <c r="D255" s="13" t="s">
        <v>517</v>
      </c>
      <c r="E255" s="13"/>
      <c r="F255" s="14">
        <v>5056574433497</v>
      </c>
      <c r="G255" s="14"/>
      <c r="H255" s="9">
        <v>1</v>
      </c>
      <c r="I255" s="10" t="s">
        <v>11</v>
      </c>
      <c r="J255" s="11"/>
    </row>
    <row r="256" spans="1:10" s="6" customFormat="1" ht="87.95" customHeight="1" x14ac:dyDescent="0.2">
      <c r="A256" s="7">
        <v>255</v>
      </c>
      <c r="B256" s="8" t="s">
        <v>518</v>
      </c>
      <c r="C256" s="12" t="str">
        <f>HYPERLINK("https://kancmaster.com.ua/index.php?route=product/search&amp;search=390960","На сайті")</f>
        <v>На сайті</v>
      </c>
      <c r="D256" s="13" t="s">
        <v>519</v>
      </c>
      <c r="E256" s="13"/>
      <c r="F256" s="14">
        <v>5056574433442</v>
      </c>
      <c r="G256" s="14"/>
      <c r="H256" s="9">
        <v>1</v>
      </c>
      <c r="I256" s="10" t="s">
        <v>11</v>
      </c>
      <c r="J256" s="11"/>
    </row>
    <row r="257" spans="1:10" s="6" customFormat="1" ht="87.95" customHeight="1" x14ac:dyDescent="0.2">
      <c r="A257" s="7">
        <v>256</v>
      </c>
      <c r="B257" s="8" t="s">
        <v>520</v>
      </c>
      <c r="C257" s="12" t="str">
        <f>HYPERLINK("https://kancmaster.com.ua/index.php?route=product/search&amp;search=390916","На сайті")</f>
        <v>На сайті</v>
      </c>
      <c r="D257" s="13" t="s">
        <v>521</v>
      </c>
      <c r="E257" s="13"/>
      <c r="F257" s="14">
        <v>5056574433008</v>
      </c>
      <c r="G257" s="14"/>
      <c r="H257" s="9">
        <v>1</v>
      </c>
      <c r="I257" s="10" t="s">
        <v>11</v>
      </c>
      <c r="J257" s="11"/>
    </row>
    <row r="258" spans="1:10" s="6" customFormat="1" ht="87.95" customHeight="1" x14ac:dyDescent="0.2">
      <c r="A258" s="7">
        <v>257</v>
      </c>
      <c r="B258" s="8" t="s">
        <v>522</v>
      </c>
      <c r="C258" s="12" t="str">
        <f>HYPERLINK("https://kancmaster.com.ua/index.php?route=product/search&amp;search=390971","На сайті")</f>
        <v>На сайті</v>
      </c>
      <c r="D258" s="13" t="s">
        <v>523</v>
      </c>
      <c r="E258" s="13"/>
      <c r="F258" s="14">
        <v>5056574433558</v>
      </c>
      <c r="G258" s="14"/>
      <c r="H258" s="9">
        <v>1</v>
      </c>
      <c r="I258" s="10" t="s">
        <v>11</v>
      </c>
      <c r="J258" s="11"/>
    </row>
    <row r="259" spans="1:10" s="6" customFormat="1" ht="87.95" customHeight="1" x14ac:dyDescent="0.2">
      <c r="A259" s="7">
        <v>258</v>
      </c>
      <c r="B259" s="8" t="s">
        <v>524</v>
      </c>
      <c r="C259" s="12" t="str">
        <f>HYPERLINK("https://kancmaster.com.ua/index.php?route=product/search&amp;search=390976","На сайті")</f>
        <v>На сайті</v>
      </c>
      <c r="D259" s="13" t="s">
        <v>525</v>
      </c>
      <c r="E259" s="13"/>
      <c r="F259" s="14">
        <v>5056574433602</v>
      </c>
      <c r="G259" s="14"/>
      <c r="H259" s="9">
        <v>1</v>
      </c>
      <c r="I259" s="10" t="s">
        <v>11</v>
      </c>
      <c r="J259" s="11"/>
    </row>
    <row r="260" spans="1:10" s="6" customFormat="1" ht="87.95" customHeight="1" x14ac:dyDescent="0.2">
      <c r="A260" s="7">
        <v>259</v>
      </c>
      <c r="B260" s="8" t="s">
        <v>526</v>
      </c>
      <c r="C260" s="12" t="str">
        <f>HYPERLINK("https://kancmaster.com.ua/index.php?route=product/search&amp;search=390970","На сайті")</f>
        <v>На сайті</v>
      </c>
      <c r="D260" s="13" t="s">
        <v>527</v>
      </c>
      <c r="E260" s="13"/>
      <c r="F260" s="14">
        <v>5056574433541</v>
      </c>
      <c r="G260" s="14"/>
      <c r="H260" s="9">
        <v>1</v>
      </c>
      <c r="I260" s="10" t="s">
        <v>11</v>
      </c>
      <c r="J260" s="11"/>
    </row>
    <row r="261" spans="1:10" s="6" customFormat="1" ht="87.95" customHeight="1" x14ac:dyDescent="0.2">
      <c r="A261" s="7">
        <v>260</v>
      </c>
      <c r="B261" s="8" t="s">
        <v>528</v>
      </c>
      <c r="C261" s="12" t="str">
        <f>HYPERLINK("https://kancmaster.com.ua/index.php?route=product/search&amp;search=390968","На сайті")</f>
        <v>На сайті</v>
      </c>
      <c r="D261" s="13" t="s">
        <v>529</v>
      </c>
      <c r="E261" s="13"/>
      <c r="F261" s="14">
        <v>5056574433527</v>
      </c>
      <c r="G261" s="14"/>
      <c r="H261" s="9">
        <v>1</v>
      </c>
      <c r="I261" s="10" t="s">
        <v>11</v>
      </c>
      <c r="J261" s="11"/>
    </row>
    <row r="262" spans="1:10" s="6" customFormat="1" ht="87.95" customHeight="1" x14ac:dyDescent="0.2">
      <c r="A262" s="7">
        <v>261</v>
      </c>
      <c r="B262" s="8" t="s">
        <v>530</v>
      </c>
      <c r="C262" s="12" t="str">
        <f>HYPERLINK("https://kancmaster.com.ua/index.php?route=product/search&amp;search=390974","На сайті")</f>
        <v>На сайті</v>
      </c>
      <c r="D262" s="13" t="s">
        <v>531</v>
      </c>
      <c r="E262" s="13"/>
      <c r="F262" s="14">
        <v>5056574433589</v>
      </c>
      <c r="G262" s="14"/>
      <c r="H262" s="9">
        <v>1</v>
      </c>
      <c r="I262" s="10" t="s">
        <v>11</v>
      </c>
      <c r="J262" s="11"/>
    </row>
    <row r="263" spans="1:10" s="6" customFormat="1" ht="87.95" customHeight="1" x14ac:dyDescent="0.2">
      <c r="A263" s="7">
        <v>262</v>
      </c>
      <c r="B263" s="8" t="s">
        <v>532</v>
      </c>
      <c r="C263" s="12" t="str">
        <f>HYPERLINK("https://kancmaster.com.ua/index.php?route=product/search&amp;search=390973","На сайті")</f>
        <v>На сайті</v>
      </c>
      <c r="D263" s="13" t="s">
        <v>533</v>
      </c>
      <c r="E263" s="13"/>
      <c r="F263" s="14">
        <v>5056574433572</v>
      </c>
      <c r="G263" s="14"/>
      <c r="H263" s="9">
        <v>1</v>
      </c>
      <c r="I263" s="10" t="s">
        <v>11</v>
      </c>
      <c r="J263" s="11"/>
    </row>
    <row r="264" spans="1:10" s="6" customFormat="1" ht="87.95" customHeight="1" x14ac:dyDescent="0.2">
      <c r="A264" s="7">
        <v>263</v>
      </c>
      <c r="B264" s="8" t="s">
        <v>534</v>
      </c>
      <c r="C264" s="12" t="str">
        <f>HYPERLINK("https://kancmaster.com.ua/index.php?route=product/search&amp;search=390963","На сайті")</f>
        <v>На сайті</v>
      </c>
      <c r="D264" s="13" t="s">
        <v>535</v>
      </c>
      <c r="E264" s="13"/>
      <c r="F264" s="14">
        <v>5056574433473</v>
      </c>
      <c r="G264" s="14"/>
      <c r="H264" s="9">
        <v>1</v>
      </c>
      <c r="I264" s="10" t="s">
        <v>11</v>
      </c>
      <c r="J264" s="11"/>
    </row>
    <row r="265" spans="1:10" s="6" customFormat="1" ht="87.95" customHeight="1" x14ac:dyDescent="0.2">
      <c r="A265" s="7">
        <v>264</v>
      </c>
      <c r="B265" s="8" t="s">
        <v>536</v>
      </c>
      <c r="C265" s="12" t="str">
        <f>HYPERLINK("https://kancmaster.com.ua/index.php?route=product/search&amp;search=390975","На сайті")</f>
        <v>На сайті</v>
      </c>
      <c r="D265" s="13" t="s">
        <v>537</v>
      </c>
      <c r="E265" s="13"/>
      <c r="F265" s="14">
        <v>5056574433596</v>
      </c>
      <c r="G265" s="14"/>
      <c r="H265" s="9">
        <v>1</v>
      </c>
      <c r="I265" s="10" t="s">
        <v>11</v>
      </c>
      <c r="J265" s="11"/>
    </row>
    <row r="266" spans="1:10" s="6" customFormat="1" ht="87.95" customHeight="1" x14ac:dyDescent="0.2">
      <c r="A266" s="7">
        <v>265</v>
      </c>
      <c r="B266" s="8" t="s">
        <v>538</v>
      </c>
      <c r="C266" s="12" t="str">
        <f>HYPERLINK("https://kancmaster.com.ua/index.php?route=product/search&amp;search=390978","На сайті")</f>
        <v>На сайті</v>
      </c>
      <c r="D266" s="13" t="s">
        <v>539</v>
      </c>
      <c r="E266" s="13"/>
      <c r="F266" s="14">
        <v>5056574433626</v>
      </c>
      <c r="G266" s="14"/>
      <c r="H266" s="9">
        <v>1</v>
      </c>
      <c r="I266" s="10" t="s">
        <v>11</v>
      </c>
      <c r="J266" s="11"/>
    </row>
    <row r="267" spans="1:10" s="6" customFormat="1" ht="87.95" customHeight="1" x14ac:dyDescent="0.2">
      <c r="A267" s="7">
        <v>266</v>
      </c>
      <c r="B267" s="8" t="s">
        <v>540</v>
      </c>
      <c r="C267" s="12" t="str">
        <f>HYPERLINK("https://kancmaster.com.ua/index.php?route=product/search&amp;search=390977","На сайті")</f>
        <v>На сайті</v>
      </c>
      <c r="D267" s="13" t="s">
        <v>541</v>
      </c>
      <c r="E267" s="13"/>
      <c r="F267" s="14">
        <v>5056574433619</v>
      </c>
      <c r="G267" s="14"/>
      <c r="H267" s="9">
        <v>1</v>
      </c>
      <c r="I267" s="10" t="s">
        <v>11</v>
      </c>
      <c r="J267" s="11"/>
    </row>
    <row r="268" spans="1:10" s="6" customFormat="1" ht="87.95" customHeight="1" x14ac:dyDescent="0.2">
      <c r="A268" s="7">
        <v>267</v>
      </c>
      <c r="B268" s="8" t="s">
        <v>542</v>
      </c>
      <c r="C268" s="12" t="str">
        <f>HYPERLINK("https://kancmaster.com.ua/index.php?route=product/search&amp;search=390987","На сайті")</f>
        <v>На сайті</v>
      </c>
      <c r="D268" s="13" t="s">
        <v>543</v>
      </c>
      <c r="E268" s="13"/>
      <c r="F268" s="14">
        <v>5056574433718</v>
      </c>
      <c r="G268" s="14"/>
      <c r="H268" s="9">
        <v>1</v>
      </c>
      <c r="I268" s="10" t="s">
        <v>11</v>
      </c>
      <c r="J268" s="11"/>
    </row>
    <row r="269" spans="1:10" s="6" customFormat="1" ht="87.95" customHeight="1" x14ac:dyDescent="0.2">
      <c r="A269" s="7">
        <v>268</v>
      </c>
      <c r="B269" s="8" t="s">
        <v>544</v>
      </c>
      <c r="C269" s="12" t="str">
        <f>HYPERLINK("https://kancmaster.com.ua/index.php?route=product/search&amp;search=390969","На сайті")</f>
        <v>На сайті</v>
      </c>
      <c r="D269" s="13" t="s">
        <v>545</v>
      </c>
      <c r="E269" s="13"/>
      <c r="F269" s="14">
        <v>5056574433534</v>
      </c>
      <c r="G269" s="14"/>
      <c r="H269" s="9">
        <v>1</v>
      </c>
      <c r="I269" s="10" t="s">
        <v>11</v>
      </c>
      <c r="J269" s="11"/>
    </row>
    <row r="270" spans="1:10" s="6" customFormat="1" ht="87.95" customHeight="1" x14ac:dyDescent="0.2">
      <c r="A270" s="7">
        <v>269</v>
      </c>
      <c r="B270" s="8" t="s">
        <v>546</v>
      </c>
      <c r="C270" s="12" t="str">
        <f>HYPERLINK("https://kancmaster.com.ua/index.php?route=product/search&amp;search=390986","На сайті")</f>
        <v>На сайті</v>
      </c>
      <c r="D270" s="13" t="s">
        <v>547</v>
      </c>
      <c r="E270" s="13"/>
      <c r="F270" s="14">
        <v>5056574433701</v>
      </c>
      <c r="G270" s="14"/>
      <c r="H270" s="9">
        <v>1</v>
      </c>
      <c r="I270" s="10" t="s">
        <v>11</v>
      </c>
      <c r="J270" s="11"/>
    </row>
    <row r="271" spans="1:10" s="6" customFormat="1" ht="87.95" customHeight="1" x14ac:dyDescent="0.2">
      <c r="A271" s="7">
        <v>270</v>
      </c>
      <c r="B271" s="8" t="s">
        <v>548</v>
      </c>
      <c r="C271" s="12" t="str">
        <f>HYPERLINK("https://kancmaster.com.ua/index.php?route=product/search&amp;search=390897","На сайті")</f>
        <v>На сайті</v>
      </c>
      <c r="D271" s="13" t="s">
        <v>549</v>
      </c>
      <c r="E271" s="13"/>
      <c r="F271" s="14">
        <v>5056574432810</v>
      </c>
      <c r="G271" s="14"/>
      <c r="H271" s="9">
        <v>1</v>
      </c>
      <c r="I271" s="10" t="s">
        <v>11</v>
      </c>
      <c r="J271" s="11"/>
    </row>
    <row r="272" spans="1:10" s="6" customFormat="1" ht="87.95" customHeight="1" x14ac:dyDescent="0.2">
      <c r="A272" s="7">
        <v>271</v>
      </c>
      <c r="B272" s="8" t="s">
        <v>550</v>
      </c>
      <c r="C272" s="12" t="str">
        <f>HYPERLINK("https://kancmaster.com.ua/index.php?route=product/search&amp;search=390985","На сайті")</f>
        <v>На сайті</v>
      </c>
      <c r="D272" s="13" t="s">
        <v>551</v>
      </c>
      <c r="E272" s="13"/>
      <c r="F272" s="14">
        <v>5056574433695</v>
      </c>
      <c r="G272" s="14"/>
      <c r="H272" s="9">
        <v>1</v>
      </c>
      <c r="I272" s="10" t="s">
        <v>11</v>
      </c>
      <c r="J272" s="11"/>
    </row>
    <row r="273" spans="1:10" s="6" customFormat="1" ht="87.95" customHeight="1" x14ac:dyDescent="0.2">
      <c r="A273" s="7">
        <v>272</v>
      </c>
      <c r="B273" s="8" t="s">
        <v>552</v>
      </c>
      <c r="C273" s="12" t="str">
        <f>HYPERLINK("https://kancmaster.com.ua/index.php?route=product/search&amp;search=390989","На сайті")</f>
        <v>На сайті</v>
      </c>
      <c r="D273" s="13" t="s">
        <v>553</v>
      </c>
      <c r="E273" s="13"/>
      <c r="F273" s="14">
        <v>5056574433732</v>
      </c>
      <c r="G273" s="14"/>
      <c r="H273" s="9">
        <v>1</v>
      </c>
      <c r="I273" s="10" t="s">
        <v>11</v>
      </c>
      <c r="J273" s="11"/>
    </row>
    <row r="274" spans="1:10" s="6" customFormat="1" ht="87.95" customHeight="1" x14ac:dyDescent="0.2">
      <c r="A274" s="7">
        <v>273</v>
      </c>
      <c r="B274" s="8" t="s">
        <v>554</v>
      </c>
      <c r="C274" s="12" t="str">
        <f>HYPERLINK("https://kancmaster.com.ua/index.php?route=product/search&amp;search=390981","На сайті")</f>
        <v>На сайті</v>
      </c>
      <c r="D274" s="13" t="s">
        <v>555</v>
      </c>
      <c r="E274" s="13"/>
      <c r="F274" s="14">
        <v>5056574433657</v>
      </c>
      <c r="G274" s="14"/>
      <c r="H274" s="9">
        <v>1</v>
      </c>
      <c r="I274" s="10" t="s">
        <v>11</v>
      </c>
      <c r="J274" s="11"/>
    </row>
    <row r="275" spans="1:10" s="6" customFormat="1" ht="87.95" customHeight="1" x14ac:dyDescent="0.2">
      <c r="A275" s="7">
        <v>274</v>
      </c>
      <c r="B275" s="8" t="s">
        <v>556</v>
      </c>
      <c r="C275" s="12" t="str">
        <f>HYPERLINK("https://kancmaster.com.ua/index.php?route=product/search&amp;search=390988","На сайті")</f>
        <v>На сайті</v>
      </c>
      <c r="D275" s="13" t="s">
        <v>557</v>
      </c>
      <c r="E275" s="13"/>
      <c r="F275" s="14">
        <v>5056574433725</v>
      </c>
      <c r="G275" s="14"/>
      <c r="H275" s="9">
        <v>1</v>
      </c>
      <c r="I275" s="10" t="s">
        <v>11</v>
      </c>
      <c r="J275" s="11"/>
    </row>
    <row r="276" spans="1:10" s="6" customFormat="1" ht="87.95" customHeight="1" x14ac:dyDescent="0.2">
      <c r="A276" s="7">
        <v>275</v>
      </c>
      <c r="B276" s="8" t="s">
        <v>558</v>
      </c>
      <c r="C276" s="12" t="str">
        <f>HYPERLINK("https://kancmaster.com.ua/index.php?route=product/search&amp;search=390980","На сайті")</f>
        <v>На сайті</v>
      </c>
      <c r="D276" s="13" t="s">
        <v>559</v>
      </c>
      <c r="E276" s="13"/>
      <c r="F276" s="14">
        <v>5056574433640</v>
      </c>
      <c r="G276" s="14"/>
      <c r="H276" s="9">
        <v>1</v>
      </c>
      <c r="I276" s="10" t="s">
        <v>11</v>
      </c>
      <c r="J276" s="11"/>
    </row>
    <row r="277" spans="1:10" s="6" customFormat="1" ht="87.95" customHeight="1" x14ac:dyDescent="0.2">
      <c r="A277" s="7">
        <v>276</v>
      </c>
      <c r="B277" s="8" t="s">
        <v>560</v>
      </c>
      <c r="C277" s="12" t="str">
        <f>HYPERLINK("https://kancmaster.com.ua/index.php?route=product/search&amp;search=390983","На сайті")</f>
        <v>На сайті</v>
      </c>
      <c r="D277" s="13" t="s">
        <v>561</v>
      </c>
      <c r="E277" s="13"/>
      <c r="F277" s="14">
        <v>5056574433671</v>
      </c>
      <c r="G277" s="14"/>
      <c r="H277" s="9">
        <v>1</v>
      </c>
      <c r="I277" s="10" t="s">
        <v>11</v>
      </c>
      <c r="J277" s="11"/>
    </row>
    <row r="278" spans="1:10" s="6" customFormat="1" ht="87.95" customHeight="1" x14ac:dyDescent="0.2">
      <c r="A278" s="7">
        <v>277</v>
      </c>
      <c r="B278" s="8" t="s">
        <v>562</v>
      </c>
      <c r="C278" s="12" t="str">
        <f>HYPERLINK("https://kancmaster.com.ua/index.php?route=product/search&amp;search=390991","На сайті")</f>
        <v>На сайті</v>
      </c>
      <c r="D278" s="13" t="s">
        <v>563</v>
      </c>
      <c r="E278" s="13"/>
      <c r="F278" s="14">
        <v>5056574433756</v>
      </c>
      <c r="G278" s="14"/>
      <c r="H278" s="9">
        <v>1</v>
      </c>
      <c r="I278" s="10" t="s">
        <v>11</v>
      </c>
      <c r="J278" s="11"/>
    </row>
    <row r="279" spans="1:10" s="6" customFormat="1" ht="87.95" customHeight="1" x14ac:dyDescent="0.2">
      <c r="A279" s="7">
        <v>278</v>
      </c>
      <c r="B279" s="8" t="s">
        <v>564</v>
      </c>
      <c r="C279" s="12" t="str">
        <f>HYPERLINK("https://kancmaster.com.ua/index.php?route=product/search&amp;search=390979","На сайті")</f>
        <v>На сайті</v>
      </c>
      <c r="D279" s="13" t="s">
        <v>565</v>
      </c>
      <c r="E279" s="13"/>
      <c r="F279" s="14">
        <v>5056574433633</v>
      </c>
      <c r="G279" s="14"/>
      <c r="H279" s="9">
        <v>1</v>
      </c>
      <c r="I279" s="10" t="s">
        <v>11</v>
      </c>
      <c r="J279" s="11"/>
    </row>
    <row r="280" spans="1:10" s="6" customFormat="1" ht="87.95" customHeight="1" x14ac:dyDescent="0.2">
      <c r="A280" s="7">
        <v>279</v>
      </c>
      <c r="B280" s="8" t="s">
        <v>566</v>
      </c>
      <c r="C280" s="12" t="str">
        <f>HYPERLINK("https://kancmaster.com.ua/index.php?route=product/search&amp;search=390903","На сайті")</f>
        <v>На сайті</v>
      </c>
      <c r="D280" s="13" t="s">
        <v>567</v>
      </c>
      <c r="E280" s="13"/>
      <c r="F280" s="14">
        <v>5056574432872</v>
      </c>
      <c r="G280" s="14"/>
      <c r="H280" s="9">
        <v>1</v>
      </c>
      <c r="I280" s="10" t="s">
        <v>11</v>
      </c>
      <c r="J280" s="11"/>
    </row>
    <row r="281" spans="1:10" s="6" customFormat="1" ht="87.95" customHeight="1" x14ac:dyDescent="0.2">
      <c r="A281" s="7">
        <v>280</v>
      </c>
      <c r="B281" s="8" t="s">
        <v>568</v>
      </c>
      <c r="C281" s="12" t="str">
        <f>HYPERLINK("https://kancmaster.com.ua/index.php?route=product/search&amp;search=390914","На сайті")</f>
        <v>На сайті</v>
      </c>
      <c r="D281" s="13" t="s">
        <v>569</v>
      </c>
      <c r="E281" s="13"/>
      <c r="F281" s="14">
        <v>5056574432988</v>
      </c>
      <c r="G281" s="14"/>
      <c r="H281" s="9">
        <v>1</v>
      </c>
      <c r="I281" s="10" t="s">
        <v>11</v>
      </c>
      <c r="J281" s="11"/>
    </row>
    <row r="282" spans="1:10" s="6" customFormat="1" ht="87.95" customHeight="1" x14ac:dyDescent="0.2">
      <c r="A282" s="7">
        <v>281</v>
      </c>
      <c r="B282" s="8" t="s">
        <v>570</v>
      </c>
      <c r="C282" s="12" t="str">
        <f>HYPERLINK("https://kancmaster.com.ua/index.php?route=product/search&amp;search=390901","На сайті")</f>
        <v>На сайті</v>
      </c>
      <c r="D282" s="13" t="s">
        <v>571</v>
      </c>
      <c r="E282" s="13"/>
      <c r="F282" s="14">
        <v>5056574432858</v>
      </c>
      <c r="G282" s="14"/>
      <c r="H282" s="9">
        <v>1</v>
      </c>
      <c r="I282" s="10" t="s">
        <v>11</v>
      </c>
      <c r="J282" s="11"/>
    </row>
    <row r="283" spans="1:10" s="6" customFormat="1" ht="87.95" customHeight="1" x14ac:dyDescent="0.2">
      <c r="A283" s="7">
        <v>282</v>
      </c>
      <c r="B283" s="8" t="s">
        <v>572</v>
      </c>
      <c r="C283" s="12" t="str">
        <f>HYPERLINK("https://kancmaster.com.ua/index.php?route=product/search&amp;search=390911","На сайті")</f>
        <v>На сайті</v>
      </c>
      <c r="D283" s="13" t="s">
        <v>573</v>
      </c>
      <c r="E283" s="13"/>
      <c r="F283" s="14">
        <v>5056574432957</v>
      </c>
      <c r="G283" s="14"/>
      <c r="H283" s="9">
        <v>1</v>
      </c>
      <c r="I283" s="10" t="s">
        <v>11</v>
      </c>
      <c r="J283" s="11"/>
    </row>
    <row r="284" spans="1:10" s="6" customFormat="1" ht="87.95" customHeight="1" x14ac:dyDescent="0.2">
      <c r="A284" s="7">
        <v>283</v>
      </c>
      <c r="B284" s="8" t="s">
        <v>574</v>
      </c>
      <c r="C284" s="12" t="str">
        <f>HYPERLINK("https://kancmaster.com.ua/index.php?route=product/search&amp;search=390906","На сайті")</f>
        <v>На сайті</v>
      </c>
      <c r="D284" s="13" t="s">
        <v>575</v>
      </c>
      <c r="E284" s="13"/>
      <c r="F284" s="14">
        <v>5056574432902</v>
      </c>
      <c r="G284" s="14"/>
      <c r="H284" s="9">
        <v>1</v>
      </c>
      <c r="I284" s="10" t="s">
        <v>11</v>
      </c>
      <c r="J284" s="11"/>
    </row>
    <row r="285" spans="1:10" s="6" customFormat="1" ht="87.95" customHeight="1" x14ac:dyDescent="0.2">
      <c r="A285" s="7">
        <v>284</v>
      </c>
      <c r="B285" s="8" t="s">
        <v>576</v>
      </c>
      <c r="C285" s="12" t="str">
        <f>HYPERLINK("https://kancmaster.com.ua/index.php?route=product/search&amp;search=390910","На сайті")</f>
        <v>На сайті</v>
      </c>
      <c r="D285" s="13" t="s">
        <v>577</v>
      </c>
      <c r="E285" s="13"/>
      <c r="F285" s="14">
        <v>5056574432940</v>
      </c>
      <c r="G285" s="14"/>
      <c r="H285" s="9">
        <v>1</v>
      </c>
      <c r="I285" s="10" t="s">
        <v>11</v>
      </c>
      <c r="J285" s="11"/>
    </row>
    <row r="286" spans="1:10" s="6" customFormat="1" ht="87.95" customHeight="1" x14ac:dyDescent="0.2">
      <c r="A286" s="7">
        <v>285</v>
      </c>
      <c r="B286" s="8" t="s">
        <v>578</v>
      </c>
      <c r="C286" s="12" t="str">
        <f>HYPERLINK("https://kancmaster.com.ua/index.php?route=product/search&amp;search=390944","На сайті")</f>
        <v>На сайті</v>
      </c>
      <c r="D286" s="13" t="s">
        <v>579</v>
      </c>
      <c r="E286" s="13"/>
      <c r="F286" s="14">
        <v>5056574433282</v>
      </c>
      <c r="G286" s="14"/>
      <c r="H286" s="9">
        <v>1</v>
      </c>
      <c r="I286" s="10" t="s">
        <v>11</v>
      </c>
      <c r="J286" s="11"/>
    </row>
    <row r="287" spans="1:10" s="6" customFormat="1" ht="87.95" customHeight="1" x14ac:dyDescent="0.2">
      <c r="A287" s="7">
        <v>286</v>
      </c>
      <c r="B287" s="8" t="s">
        <v>580</v>
      </c>
      <c r="C287" s="12" t="str">
        <f>HYPERLINK("https://kancmaster.com.ua/index.php?route=product/search&amp;search=390907","На сайті")</f>
        <v>На сайті</v>
      </c>
      <c r="D287" s="13" t="s">
        <v>581</v>
      </c>
      <c r="E287" s="13"/>
      <c r="F287" s="14">
        <v>5056574432919</v>
      </c>
      <c r="G287" s="14"/>
      <c r="H287" s="9">
        <v>1</v>
      </c>
      <c r="I287" s="10" t="s">
        <v>11</v>
      </c>
      <c r="J287" s="11"/>
    </row>
    <row r="288" spans="1:10" s="6" customFormat="1" ht="87.95" customHeight="1" x14ac:dyDescent="0.2">
      <c r="A288" s="7">
        <v>287</v>
      </c>
      <c r="B288" s="8" t="s">
        <v>582</v>
      </c>
      <c r="C288" s="12" t="str">
        <f>HYPERLINK("https://kancmaster.com.ua/index.php?route=product/search&amp;search=390935","На сайті")</f>
        <v>На сайті</v>
      </c>
      <c r="D288" s="13" t="s">
        <v>583</v>
      </c>
      <c r="E288" s="13"/>
      <c r="F288" s="14">
        <v>5056574433190</v>
      </c>
      <c r="G288" s="14"/>
      <c r="H288" s="9">
        <v>1</v>
      </c>
      <c r="I288" s="10" t="s">
        <v>11</v>
      </c>
      <c r="J288" s="11"/>
    </row>
    <row r="289" spans="1:10" s="6" customFormat="1" ht="87.95" customHeight="1" x14ac:dyDescent="0.2">
      <c r="A289" s="7">
        <v>288</v>
      </c>
      <c r="B289" s="8" t="s">
        <v>584</v>
      </c>
      <c r="C289" s="12" t="str">
        <f>HYPERLINK("https://kancmaster.com.ua/index.php?route=product/search&amp;search=390929","На сайті")</f>
        <v>На сайті</v>
      </c>
      <c r="D289" s="13" t="s">
        <v>585</v>
      </c>
      <c r="E289" s="13"/>
      <c r="F289" s="14">
        <v>5056574433138</v>
      </c>
      <c r="G289" s="14"/>
      <c r="H289" s="9">
        <v>1</v>
      </c>
      <c r="I289" s="10" t="s">
        <v>11</v>
      </c>
      <c r="J289" s="11"/>
    </row>
    <row r="290" spans="1:10" s="6" customFormat="1" ht="87.95" customHeight="1" x14ac:dyDescent="0.2">
      <c r="A290" s="7">
        <v>289</v>
      </c>
      <c r="B290" s="8" t="s">
        <v>586</v>
      </c>
      <c r="C290" s="12" t="str">
        <f>HYPERLINK("https://kancmaster.com.ua/index.php?route=product/search&amp;search=390936","На сайті")</f>
        <v>На сайті</v>
      </c>
      <c r="D290" s="13" t="s">
        <v>587</v>
      </c>
      <c r="E290" s="13"/>
      <c r="F290" s="14">
        <v>5056574433206</v>
      </c>
      <c r="G290" s="14"/>
      <c r="H290" s="9">
        <v>1</v>
      </c>
      <c r="I290" s="10" t="s">
        <v>11</v>
      </c>
      <c r="J290" s="11"/>
    </row>
    <row r="291" spans="1:10" s="6" customFormat="1" ht="87.95" customHeight="1" x14ac:dyDescent="0.2">
      <c r="A291" s="7">
        <v>290</v>
      </c>
      <c r="B291" s="8" t="s">
        <v>588</v>
      </c>
      <c r="C291" s="12" t="str">
        <f>HYPERLINK("https://kancmaster.com.ua/index.php?route=product/search&amp;search=390927","На сайті")</f>
        <v>На сайті</v>
      </c>
      <c r="D291" s="13" t="s">
        <v>589</v>
      </c>
      <c r="E291" s="13"/>
      <c r="F291" s="14">
        <v>5056574433114</v>
      </c>
      <c r="G291" s="14"/>
      <c r="H291" s="9">
        <v>1</v>
      </c>
      <c r="I291" s="10" t="s">
        <v>11</v>
      </c>
      <c r="J291" s="11"/>
    </row>
    <row r="292" spans="1:10" s="6" customFormat="1" ht="87.95" customHeight="1" x14ac:dyDescent="0.2">
      <c r="A292" s="7">
        <v>291</v>
      </c>
      <c r="B292" s="8" t="s">
        <v>590</v>
      </c>
      <c r="C292" s="12" t="str">
        <f>HYPERLINK("https://kancmaster.com.ua/index.php?route=product/search&amp;search=390928","На сайті")</f>
        <v>На сайті</v>
      </c>
      <c r="D292" s="13" t="s">
        <v>591</v>
      </c>
      <c r="E292" s="13"/>
      <c r="F292" s="14">
        <v>5056574433121</v>
      </c>
      <c r="G292" s="14"/>
      <c r="H292" s="9">
        <v>1</v>
      </c>
      <c r="I292" s="10" t="s">
        <v>11</v>
      </c>
      <c r="J292" s="11"/>
    </row>
    <row r="293" spans="1:10" s="6" customFormat="1" ht="87.95" customHeight="1" x14ac:dyDescent="0.2">
      <c r="A293" s="7">
        <v>292</v>
      </c>
      <c r="B293" s="8" t="s">
        <v>592</v>
      </c>
      <c r="C293" s="12" t="str">
        <f>HYPERLINK("https://kancmaster.com.ua/index.php?route=product/search&amp;search=390931","На сайті")</f>
        <v>На сайті</v>
      </c>
      <c r="D293" s="13" t="s">
        <v>593</v>
      </c>
      <c r="E293" s="13"/>
      <c r="F293" s="14">
        <v>5056574433152</v>
      </c>
      <c r="G293" s="14"/>
      <c r="H293" s="9">
        <v>1</v>
      </c>
      <c r="I293" s="10" t="s">
        <v>11</v>
      </c>
      <c r="J293" s="11"/>
    </row>
    <row r="294" spans="1:10" s="6" customFormat="1" ht="87.95" customHeight="1" x14ac:dyDescent="0.2">
      <c r="A294" s="7">
        <v>293</v>
      </c>
      <c r="B294" s="8" t="s">
        <v>594</v>
      </c>
      <c r="C294" s="12" t="str">
        <f>HYPERLINK("https://kancmaster.com.ua/index.php?route=product/search&amp;search=390932","На сайті")</f>
        <v>На сайті</v>
      </c>
      <c r="D294" s="13" t="s">
        <v>595</v>
      </c>
      <c r="E294" s="13"/>
      <c r="F294" s="14">
        <v>5056574433169</v>
      </c>
      <c r="G294" s="14"/>
      <c r="H294" s="9">
        <v>1</v>
      </c>
      <c r="I294" s="10" t="s">
        <v>11</v>
      </c>
      <c r="J294" s="11"/>
    </row>
    <row r="295" spans="1:10" s="6" customFormat="1" ht="87.95" customHeight="1" x14ac:dyDescent="0.2">
      <c r="A295" s="7">
        <v>294</v>
      </c>
      <c r="B295" s="8" t="s">
        <v>596</v>
      </c>
      <c r="C295" s="12" t="str">
        <f>HYPERLINK("https://kancmaster.com.ua/index.php?route=product/search&amp;search=390938","На сайті")</f>
        <v>На сайті</v>
      </c>
      <c r="D295" s="13" t="s">
        <v>597</v>
      </c>
      <c r="E295" s="13"/>
      <c r="F295" s="14">
        <v>5056574433220</v>
      </c>
      <c r="G295" s="14"/>
      <c r="H295" s="9">
        <v>1</v>
      </c>
      <c r="I295" s="10" t="s">
        <v>11</v>
      </c>
      <c r="J295" s="11"/>
    </row>
    <row r="296" spans="1:10" s="6" customFormat="1" ht="87.95" customHeight="1" x14ac:dyDescent="0.2">
      <c r="A296" s="7">
        <v>295</v>
      </c>
      <c r="B296" s="8" t="s">
        <v>598</v>
      </c>
      <c r="C296" s="12" t="str">
        <f>HYPERLINK("https://kancmaster.com.ua/index.php?route=product/search&amp;search=390937","На сайті")</f>
        <v>На сайті</v>
      </c>
      <c r="D296" s="13" t="s">
        <v>599</v>
      </c>
      <c r="E296" s="13"/>
      <c r="F296" s="14">
        <v>5056574433213</v>
      </c>
      <c r="G296" s="14"/>
      <c r="H296" s="9">
        <v>1</v>
      </c>
      <c r="I296" s="10" t="s">
        <v>11</v>
      </c>
      <c r="J296" s="11"/>
    </row>
    <row r="297" spans="1:10" s="6" customFormat="1" ht="87.95" customHeight="1" x14ac:dyDescent="0.2">
      <c r="A297" s="7">
        <v>296</v>
      </c>
      <c r="B297" s="8" t="s">
        <v>600</v>
      </c>
      <c r="C297" s="12" t="str">
        <f>HYPERLINK("https://kancmaster.com.ua/index.php?route=product/search&amp;search=390939","На сайті")</f>
        <v>На сайті</v>
      </c>
      <c r="D297" s="13" t="s">
        <v>601</v>
      </c>
      <c r="E297" s="13"/>
      <c r="F297" s="14">
        <v>5056574433237</v>
      </c>
      <c r="G297" s="14"/>
      <c r="H297" s="9">
        <v>1</v>
      </c>
      <c r="I297" s="10" t="s">
        <v>11</v>
      </c>
      <c r="J297" s="11"/>
    </row>
    <row r="298" spans="1:10" s="6" customFormat="1" ht="87.95" customHeight="1" x14ac:dyDescent="0.2">
      <c r="A298" s="7">
        <v>297</v>
      </c>
      <c r="B298" s="8" t="s">
        <v>602</v>
      </c>
      <c r="C298" s="12" t="str">
        <f>HYPERLINK("https://kancmaster.com.ua/index.php?route=product/search&amp;search=390940","На сайті")</f>
        <v>На сайті</v>
      </c>
      <c r="D298" s="13" t="s">
        <v>603</v>
      </c>
      <c r="E298" s="13"/>
      <c r="F298" s="14">
        <v>5056574433244</v>
      </c>
      <c r="G298" s="14"/>
      <c r="H298" s="9">
        <v>1</v>
      </c>
      <c r="I298" s="10" t="s">
        <v>11</v>
      </c>
      <c r="J298" s="11"/>
    </row>
    <row r="299" spans="1:10" s="6" customFormat="1" ht="87.95" customHeight="1" x14ac:dyDescent="0.2">
      <c r="A299" s="7">
        <v>298</v>
      </c>
      <c r="B299" s="8" t="s">
        <v>604</v>
      </c>
      <c r="C299" s="12" t="str">
        <f>HYPERLINK("https://kancmaster.com.ua/index.php?route=product/search&amp;search=390943","На сайті")</f>
        <v>На сайті</v>
      </c>
      <c r="D299" s="13" t="s">
        <v>605</v>
      </c>
      <c r="E299" s="13"/>
      <c r="F299" s="14">
        <v>5056574433275</v>
      </c>
      <c r="G299" s="14"/>
      <c r="H299" s="9">
        <v>1</v>
      </c>
      <c r="I299" s="10" t="s">
        <v>11</v>
      </c>
      <c r="J299" s="11"/>
    </row>
    <row r="300" spans="1:10" s="6" customFormat="1" ht="87.95" customHeight="1" x14ac:dyDescent="0.2">
      <c r="A300" s="7">
        <v>299</v>
      </c>
      <c r="B300" s="8" t="s">
        <v>606</v>
      </c>
      <c r="C300" s="12" t="str">
        <f>HYPERLINK("https://kancmaster.com.ua/index.php?route=product/search&amp;search=390945","На сайті")</f>
        <v>На сайті</v>
      </c>
      <c r="D300" s="13" t="s">
        <v>607</v>
      </c>
      <c r="E300" s="13"/>
      <c r="F300" s="14">
        <v>5056574433299</v>
      </c>
      <c r="G300" s="14"/>
      <c r="H300" s="9">
        <v>1</v>
      </c>
      <c r="I300" s="10" t="s">
        <v>11</v>
      </c>
      <c r="J300" s="11"/>
    </row>
    <row r="301" spans="1:10" s="6" customFormat="1" ht="87.95" customHeight="1" x14ac:dyDescent="0.2">
      <c r="A301" s="7">
        <v>300</v>
      </c>
      <c r="B301" s="8" t="s">
        <v>608</v>
      </c>
      <c r="C301" s="12" t="str">
        <f>HYPERLINK("https://kancmaster.com.ua/index.php?route=product/search&amp;search=390890","На сайті")</f>
        <v>На сайті</v>
      </c>
      <c r="D301" s="13" t="s">
        <v>609</v>
      </c>
      <c r="E301" s="13"/>
      <c r="F301" s="14">
        <v>5056574432742</v>
      </c>
      <c r="G301" s="14"/>
      <c r="H301" s="9">
        <v>1</v>
      </c>
      <c r="I301" s="10" t="s">
        <v>11</v>
      </c>
      <c r="J301" s="11"/>
    </row>
    <row r="302" spans="1:10" s="6" customFormat="1" ht="87.95" customHeight="1" x14ac:dyDescent="0.2">
      <c r="A302" s="7">
        <v>301</v>
      </c>
      <c r="B302" s="8" t="s">
        <v>610</v>
      </c>
      <c r="C302" s="12" t="str">
        <f>HYPERLINK("https://kancmaster.com.ua/index.php?route=product/search&amp;search=390808","На сайті")</f>
        <v>На сайті</v>
      </c>
      <c r="D302" s="13" t="s">
        <v>611</v>
      </c>
      <c r="E302" s="13"/>
      <c r="F302" s="14">
        <v>5056574431929</v>
      </c>
      <c r="G302" s="14"/>
      <c r="H302" s="9">
        <v>1</v>
      </c>
      <c r="I302" s="10" t="s">
        <v>11</v>
      </c>
      <c r="J302" s="11"/>
    </row>
    <row r="303" spans="1:10" s="6" customFormat="1" ht="87.95" customHeight="1" x14ac:dyDescent="0.2">
      <c r="A303" s="7">
        <v>302</v>
      </c>
      <c r="B303" s="8" t="s">
        <v>612</v>
      </c>
      <c r="C303" s="12" t="str">
        <f>HYPERLINK("https://kancmaster.com.ua/index.php?route=product/search&amp;search=390809","На сайті")</f>
        <v>На сайті</v>
      </c>
      <c r="D303" s="13" t="s">
        <v>613</v>
      </c>
      <c r="E303" s="13"/>
      <c r="F303" s="14">
        <v>5056574431936</v>
      </c>
      <c r="G303" s="14"/>
      <c r="H303" s="9">
        <v>1</v>
      </c>
      <c r="I303" s="10" t="s">
        <v>11</v>
      </c>
      <c r="J303" s="11"/>
    </row>
    <row r="304" spans="1:10" s="6" customFormat="1" ht="87.95" customHeight="1" x14ac:dyDescent="0.2">
      <c r="A304" s="7">
        <v>303</v>
      </c>
      <c r="B304" s="8" t="s">
        <v>614</v>
      </c>
      <c r="C304" s="12" t="str">
        <f>HYPERLINK("https://kancmaster.com.ua/index.php?route=product/search&amp;search=390804","На сайті")</f>
        <v>На сайті</v>
      </c>
      <c r="D304" s="13" t="s">
        <v>615</v>
      </c>
      <c r="E304" s="13"/>
      <c r="F304" s="14">
        <v>5056574431882</v>
      </c>
      <c r="G304" s="14"/>
      <c r="H304" s="9">
        <v>1</v>
      </c>
      <c r="I304" s="10" t="s">
        <v>11</v>
      </c>
      <c r="J304" s="11"/>
    </row>
    <row r="305" spans="1:10" s="6" customFormat="1" ht="87.95" customHeight="1" x14ac:dyDescent="0.2">
      <c r="A305" s="7">
        <v>304</v>
      </c>
      <c r="B305" s="8" t="s">
        <v>616</v>
      </c>
      <c r="C305" s="12" t="str">
        <f>HYPERLINK("https://kancmaster.com.ua/index.php?route=product/search&amp;search=390892","На сайті")</f>
        <v>На сайті</v>
      </c>
      <c r="D305" s="13" t="s">
        <v>617</v>
      </c>
      <c r="E305" s="13"/>
      <c r="F305" s="14">
        <v>5056574432766</v>
      </c>
      <c r="G305" s="14"/>
      <c r="H305" s="9">
        <v>1</v>
      </c>
      <c r="I305" s="10" t="s">
        <v>11</v>
      </c>
      <c r="J305" s="11"/>
    </row>
    <row r="306" spans="1:10" s="6" customFormat="1" ht="87.95" customHeight="1" x14ac:dyDescent="0.2">
      <c r="A306" s="7">
        <v>305</v>
      </c>
      <c r="B306" s="8" t="s">
        <v>618</v>
      </c>
      <c r="C306" s="12" t="str">
        <f>HYPERLINK("https://kancmaster.com.ua/index.php?route=product/search&amp;search=390856","На сайті")</f>
        <v>На сайті</v>
      </c>
      <c r="D306" s="13" t="s">
        <v>619</v>
      </c>
      <c r="E306" s="13"/>
      <c r="F306" s="14">
        <v>5056574432407</v>
      </c>
      <c r="G306" s="14"/>
      <c r="H306" s="9">
        <v>1</v>
      </c>
      <c r="I306" s="10" t="s">
        <v>11</v>
      </c>
      <c r="J306" s="11"/>
    </row>
    <row r="307" spans="1:10" s="6" customFormat="1" ht="87.95" customHeight="1" x14ac:dyDescent="0.2">
      <c r="A307" s="7">
        <v>306</v>
      </c>
      <c r="B307" s="8" t="s">
        <v>620</v>
      </c>
      <c r="C307" s="12" t="str">
        <f>HYPERLINK("https://kancmaster.com.ua/index.php?route=product/search&amp;search=390859","На сайті")</f>
        <v>На сайті</v>
      </c>
      <c r="D307" s="13" t="s">
        <v>621</v>
      </c>
      <c r="E307" s="13"/>
      <c r="F307" s="14">
        <v>5056574432438</v>
      </c>
      <c r="G307" s="14"/>
      <c r="H307" s="9">
        <v>1</v>
      </c>
      <c r="I307" s="10" t="s">
        <v>11</v>
      </c>
      <c r="J307" s="11"/>
    </row>
    <row r="308" spans="1:10" s="6" customFormat="1" ht="87.95" customHeight="1" x14ac:dyDescent="0.2">
      <c r="A308" s="7">
        <v>307</v>
      </c>
      <c r="B308" s="8" t="s">
        <v>622</v>
      </c>
      <c r="C308" s="12" t="str">
        <f>HYPERLINK("https://kancmaster.com.ua/index.php?route=product/search&amp;search=390834","На сайті")</f>
        <v>На сайті</v>
      </c>
      <c r="D308" s="13" t="s">
        <v>623</v>
      </c>
      <c r="E308" s="13"/>
      <c r="F308" s="14">
        <v>5056574432186</v>
      </c>
      <c r="G308" s="14"/>
      <c r="H308" s="9">
        <v>1</v>
      </c>
      <c r="I308" s="10" t="s">
        <v>11</v>
      </c>
      <c r="J308" s="11"/>
    </row>
    <row r="309" spans="1:10" s="6" customFormat="1" ht="87.95" customHeight="1" x14ac:dyDescent="0.2">
      <c r="A309" s="7">
        <v>308</v>
      </c>
      <c r="B309" s="8" t="s">
        <v>624</v>
      </c>
      <c r="C309" s="12" t="str">
        <f>HYPERLINK("https://kancmaster.com.ua/index.php?route=product/search&amp;search=390849","На сайті")</f>
        <v>На сайті</v>
      </c>
      <c r="D309" s="13" t="s">
        <v>625</v>
      </c>
      <c r="E309" s="13"/>
      <c r="F309" s="14">
        <v>5056574432339</v>
      </c>
      <c r="G309" s="14"/>
      <c r="H309" s="9">
        <v>1</v>
      </c>
      <c r="I309" s="10" t="s">
        <v>11</v>
      </c>
      <c r="J309" s="11"/>
    </row>
    <row r="310" spans="1:10" s="6" customFormat="1" ht="87.95" customHeight="1" x14ac:dyDescent="0.2">
      <c r="A310" s="7">
        <v>309</v>
      </c>
      <c r="B310" s="8" t="s">
        <v>626</v>
      </c>
      <c r="C310" s="12" t="str">
        <f>HYPERLINK("https://kancmaster.com.ua/index.php?route=product/search&amp;search=390822","На сайті")</f>
        <v>На сайті</v>
      </c>
      <c r="D310" s="13" t="s">
        <v>627</v>
      </c>
      <c r="E310" s="13"/>
      <c r="F310" s="14">
        <v>5056574432063</v>
      </c>
      <c r="G310" s="14"/>
      <c r="H310" s="9">
        <v>1</v>
      </c>
      <c r="I310" s="10" t="s">
        <v>11</v>
      </c>
      <c r="J310" s="11"/>
    </row>
    <row r="311" spans="1:10" s="6" customFormat="1" ht="87.95" customHeight="1" x14ac:dyDescent="0.2">
      <c r="A311" s="7">
        <v>310</v>
      </c>
      <c r="B311" s="8" t="s">
        <v>628</v>
      </c>
      <c r="C311" s="12" t="str">
        <f>HYPERLINK("https://kancmaster.com.ua/index.php?route=product/search&amp;search=390864","На сайті")</f>
        <v>На сайті</v>
      </c>
      <c r="D311" s="13" t="s">
        <v>629</v>
      </c>
      <c r="E311" s="13"/>
      <c r="F311" s="14">
        <v>5056574432483</v>
      </c>
      <c r="G311" s="14"/>
      <c r="H311" s="9">
        <v>1</v>
      </c>
      <c r="I311" s="10" t="s">
        <v>11</v>
      </c>
      <c r="J311" s="11"/>
    </row>
    <row r="312" spans="1:10" s="6" customFormat="1" ht="87.95" customHeight="1" x14ac:dyDescent="0.2">
      <c r="A312" s="7">
        <v>311</v>
      </c>
      <c r="B312" s="8" t="s">
        <v>630</v>
      </c>
      <c r="C312" s="12" t="str">
        <f>HYPERLINK("https://kancmaster.com.ua/index.php?route=product/search&amp;search=390794","На сайті")</f>
        <v>На сайті</v>
      </c>
      <c r="D312" s="13" t="s">
        <v>631</v>
      </c>
      <c r="E312" s="13"/>
      <c r="F312" s="14">
        <v>5056574431783</v>
      </c>
      <c r="G312" s="14"/>
      <c r="H312" s="9">
        <v>1</v>
      </c>
      <c r="I312" s="10" t="s">
        <v>11</v>
      </c>
      <c r="J312" s="11"/>
    </row>
    <row r="313" spans="1:10" s="6" customFormat="1" ht="87.95" customHeight="1" x14ac:dyDescent="0.2">
      <c r="A313" s="7">
        <v>312</v>
      </c>
      <c r="B313" s="8" t="s">
        <v>632</v>
      </c>
      <c r="C313" s="12" t="str">
        <f>HYPERLINK("https://kancmaster.com.ua/index.php?route=product/search&amp;search=390826","На сайті")</f>
        <v>На сайті</v>
      </c>
      <c r="D313" s="13" t="s">
        <v>633</v>
      </c>
      <c r="E313" s="13"/>
      <c r="F313" s="14">
        <v>5056574432100</v>
      </c>
      <c r="G313" s="14"/>
      <c r="H313" s="9">
        <v>1</v>
      </c>
      <c r="I313" s="10" t="s">
        <v>11</v>
      </c>
      <c r="J313" s="11"/>
    </row>
    <row r="314" spans="1:10" s="6" customFormat="1" ht="87.95" customHeight="1" x14ac:dyDescent="0.2">
      <c r="A314" s="7">
        <v>313</v>
      </c>
      <c r="B314" s="8" t="s">
        <v>634</v>
      </c>
      <c r="C314" s="12" t="str">
        <f>HYPERLINK("https://kancmaster.com.ua/index.php?route=product/search&amp;search=390825","На сайті")</f>
        <v>На сайті</v>
      </c>
      <c r="D314" s="13" t="s">
        <v>635</v>
      </c>
      <c r="E314" s="13"/>
      <c r="F314" s="14">
        <v>5056574432094</v>
      </c>
      <c r="G314" s="14"/>
      <c r="H314" s="9">
        <v>1</v>
      </c>
      <c r="I314" s="10" t="s">
        <v>11</v>
      </c>
      <c r="J314" s="11"/>
    </row>
    <row r="315" spans="1:10" s="6" customFormat="1" ht="87.95" customHeight="1" x14ac:dyDescent="0.2">
      <c r="A315" s="7">
        <v>314</v>
      </c>
      <c r="B315" s="8" t="s">
        <v>636</v>
      </c>
      <c r="C315" s="12" t="str">
        <f>HYPERLINK("https://kancmaster.com.ua/index.php?route=product/search&amp;search=390799","На сайті")</f>
        <v>На сайті</v>
      </c>
      <c r="D315" s="13" t="s">
        <v>637</v>
      </c>
      <c r="E315" s="13"/>
      <c r="F315" s="14">
        <v>5056574431837</v>
      </c>
      <c r="G315" s="14"/>
      <c r="H315" s="9">
        <v>1</v>
      </c>
      <c r="I315" s="10" t="s">
        <v>11</v>
      </c>
      <c r="J315" s="11"/>
    </row>
    <row r="316" spans="1:10" s="6" customFormat="1" ht="87.95" customHeight="1" x14ac:dyDescent="0.2">
      <c r="A316" s="7">
        <v>315</v>
      </c>
      <c r="B316" s="8" t="s">
        <v>638</v>
      </c>
      <c r="C316" s="12" t="str">
        <f>HYPERLINK("https://kancmaster.com.ua/index.php?route=product/search&amp;search=390824","На сайті")</f>
        <v>На сайті</v>
      </c>
      <c r="D316" s="13" t="s">
        <v>639</v>
      </c>
      <c r="E316" s="13"/>
      <c r="F316" s="14">
        <v>5056574432087</v>
      </c>
      <c r="G316" s="14"/>
      <c r="H316" s="9">
        <v>1</v>
      </c>
      <c r="I316" s="10" t="s">
        <v>11</v>
      </c>
      <c r="J316" s="11"/>
    </row>
    <row r="317" spans="1:10" s="6" customFormat="1" ht="87.95" customHeight="1" x14ac:dyDescent="0.2">
      <c r="A317" s="7">
        <v>316</v>
      </c>
      <c r="B317" s="8" t="s">
        <v>640</v>
      </c>
      <c r="C317" s="12" t="str">
        <f>HYPERLINK("https://kancmaster.com.ua/index.php?route=product/search&amp;search=390852","На сайті")</f>
        <v>На сайті</v>
      </c>
      <c r="D317" s="13" t="s">
        <v>641</v>
      </c>
      <c r="E317" s="13"/>
      <c r="F317" s="14">
        <v>5056574432360</v>
      </c>
      <c r="G317" s="14"/>
      <c r="H317" s="9">
        <v>1</v>
      </c>
      <c r="I317" s="10" t="s">
        <v>11</v>
      </c>
      <c r="J317" s="11"/>
    </row>
    <row r="318" spans="1:10" s="6" customFormat="1" ht="87.95" customHeight="1" x14ac:dyDescent="0.2">
      <c r="A318" s="7">
        <v>317</v>
      </c>
      <c r="B318" s="8" t="s">
        <v>642</v>
      </c>
      <c r="C318" s="12" t="str">
        <f>HYPERLINK("https://kancmaster.com.ua/index.php?route=product/search&amp;search=390847","На сайті")</f>
        <v>На сайті</v>
      </c>
      <c r="D318" s="13" t="s">
        <v>643</v>
      </c>
      <c r="E318" s="13"/>
      <c r="F318" s="14">
        <v>5056574432315</v>
      </c>
      <c r="G318" s="14"/>
      <c r="H318" s="9">
        <v>1</v>
      </c>
      <c r="I318" s="10" t="s">
        <v>11</v>
      </c>
      <c r="J318" s="11"/>
    </row>
    <row r="319" spans="1:10" s="6" customFormat="1" ht="87.95" customHeight="1" x14ac:dyDescent="0.2">
      <c r="A319" s="7">
        <v>318</v>
      </c>
      <c r="B319" s="8" t="s">
        <v>644</v>
      </c>
      <c r="C319" s="12" t="str">
        <f>HYPERLINK("https://kancmaster.com.ua/index.php?route=product/search&amp;search=390846","На сайті")</f>
        <v>На сайті</v>
      </c>
      <c r="D319" s="13" t="s">
        <v>645</v>
      </c>
      <c r="E319" s="13"/>
      <c r="F319" s="14">
        <v>5056574432308</v>
      </c>
      <c r="G319" s="14"/>
      <c r="H319" s="9">
        <v>1</v>
      </c>
      <c r="I319" s="10" t="s">
        <v>11</v>
      </c>
      <c r="J319" s="11"/>
    </row>
    <row r="320" spans="1:10" s="6" customFormat="1" ht="87.95" customHeight="1" x14ac:dyDescent="0.2">
      <c r="A320" s="7">
        <v>319</v>
      </c>
      <c r="B320" s="8" t="s">
        <v>646</v>
      </c>
      <c r="C320" s="12" t="str">
        <f>HYPERLINK("https://kancmaster.com.ua/index.php?route=product/search&amp;search=390854","На сайті")</f>
        <v>На сайті</v>
      </c>
      <c r="D320" s="13" t="s">
        <v>647</v>
      </c>
      <c r="E320" s="13"/>
      <c r="F320" s="14">
        <v>5056574432384</v>
      </c>
      <c r="G320" s="14"/>
      <c r="H320" s="9">
        <v>1</v>
      </c>
      <c r="I320" s="10" t="s">
        <v>11</v>
      </c>
      <c r="J320" s="11"/>
    </row>
    <row r="321" spans="1:10" s="6" customFormat="1" ht="87.95" customHeight="1" x14ac:dyDescent="0.2">
      <c r="A321" s="7">
        <v>320</v>
      </c>
      <c r="B321" s="8" t="s">
        <v>648</v>
      </c>
      <c r="C321" s="12" t="str">
        <f>HYPERLINK("https://kancmaster.com.ua/index.php?route=product/search&amp;search=390866","На сайті")</f>
        <v>На сайті</v>
      </c>
      <c r="D321" s="13" t="s">
        <v>649</v>
      </c>
      <c r="E321" s="13"/>
      <c r="F321" s="14">
        <v>5056574432506</v>
      </c>
      <c r="G321" s="14"/>
      <c r="H321" s="9">
        <v>1</v>
      </c>
      <c r="I321" s="10" t="s">
        <v>11</v>
      </c>
      <c r="J321" s="11"/>
    </row>
    <row r="322" spans="1:10" s="6" customFormat="1" ht="87.95" customHeight="1" x14ac:dyDescent="0.2">
      <c r="A322" s="7">
        <v>321</v>
      </c>
      <c r="B322" s="8" t="s">
        <v>650</v>
      </c>
      <c r="C322" s="12" t="str">
        <f>HYPERLINK("https://kancmaster.com.ua/index.php?route=product/search&amp;search=390867","На сайті")</f>
        <v>На сайті</v>
      </c>
      <c r="D322" s="13" t="s">
        <v>651</v>
      </c>
      <c r="E322" s="13"/>
      <c r="F322" s="14">
        <v>5056574432513</v>
      </c>
      <c r="G322" s="14"/>
      <c r="H322" s="9">
        <v>1</v>
      </c>
      <c r="I322" s="10" t="s">
        <v>11</v>
      </c>
      <c r="J322" s="11"/>
    </row>
    <row r="323" spans="1:10" s="6" customFormat="1" ht="87.95" customHeight="1" x14ac:dyDescent="0.2">
      <c r="A323" s="7">
        <v>322</v>
      </c>
      <c r="B323" s="8" t="s">
        <v>652</v>
      </c>
      <c r="C323" s="12" t="str">
        <f>HYPERLINK("https://kancmaster.com.ua/index.php?route=product/search&amp;search=390872","На сайті")</f>
        <v>На сайті</v>
      </c>
      <c r="D323" s="13" t="s">
        <v>653</v>
      </c>
      <c r="E323" s="13"/>
      <c r="F323" s="14">
        <v>5056574432568</v>
      </c>
      <c r="G323" s="14"/>
      <c r="H323" s="9">
        <v>1</v>
      </c>
      <c r="I323" s="10" t="s">
        <v>11</v>
      </c>
      <c r="J323" s="11"/>
    </row>
    <row r="324" spans="1:10" s="6" customFormat="1" ht="87.95" customHeight="1" x14ac:dyDescent="0.2">
      <c r="A324" s="7">
        <v>323</v>
      </c>
      <c r="B324" s="8" t="s">
        <v>654</v>
      </c>
      <c r="C324" s="12" t="str">
        <f>HYPERLINK("https://kancmaster.com.ua/index.php?route=product/search&amp;search=390798","На сайті")</f>
        <v>На сайті</v>
      </c>
      <c r="D324" s="13" t="s">
        <v>655</v>
      </c>
      <c r="E324" s="13"/>
      <c r="F324" s="14">
        <v>5056574431820</v>
      </c>
      <c r="G324" s="14"/>
      <c r="H324" s="9">
        <v>1</v>
      </c>
      <c r="I324" s="10" t="s">
        <v>11</v>
      </c>
      <c r="J324" s="11"/>
    </row>
    <row r="325" spans="1:10" s="6" customFormat="1" ht="87.95" customHeight="1" x14ac:dyDescent="0.2">
      <c r="A325" s="7">
        <v>324</v>
      </c>
      <c r="B325" s="8" t="s">
        <v>656</v>
      </c>
      <c r="C325" s="12" t="str">
        <f>HYPERLINK("https://kancmaster.com.ua/index.php?route=product/search&amp;search=390882","На сайті")</f>
        <v>На сайті</v>
      </c>
      <c r="D325" s="13" t="s">
        <v>657</v>
      </c>
      <c r="E325" s="13"/>
      <c r="F325" s="14">
        <v>5056574432667</v>
      </c>
      <c r="G325" s="14"/>
      <c r="H325" s="9">
        <v>1</v>
      </c>
      <c r="I325" s="10" t="s">
        <v>11</v>
      </c>
      <c r="J325" s="11"/>
    </row>
    <row r="326" spans="1:10" s="6" customFormat="1" ht="87.95" customHeight="1" x14ac:dyDescent="0.2">
      <c r="A326" s="7">
        <v>325</v>
      </c>
      <c r="B326" s="8" t="s">
        <v>658</v>
      </c>
      <c r="C326" s="12" t="str">
        <f>HYPERLINK("https://kancmaster.com.ua/index.php?route=product/search&amp;search=390793","На сайті")</f>
        <v>На сайті</v>
      </c>
      <c r="D326" s="13" t="s">
        <v>659</v>
      </c>
      <c r="E326" s="13"/>
      <c r="F326" s="14">
        <v>5056574431776</v>
      </c>
      <c r="G326" s="14"/>
      <c r="H326" s="9">
        <v>1</v>
      </c>
      <c r="I326" s="10" t="s">
        <v>11</v>
      </c>
      <c r="J326" s="11"/>
    </row>
    <row r="327" spans="1:10" s="6" customFormat="1" ht="87.95" customHeight="1" x14ac:dyDescent="0.2">
      <c r="A327" s="7">
        <v>326</v>
      </c>
      <c r="B327" s="8" t="s">
        <v>660</v>
      </c>
      <c r="C327" s="12" t="str">
        <f>HYPERLINK("https://kancmaster.com.ua/index.php?route=product/search&amp;search=390813","На сайті")</f>
        <v>На сайті</v>
      </c>
      <c r="D327" s="13" t="s">
        <v>661</v>
      </c>
      <c r="E327" s="13"/>
      <c r="F327" s="14">
        <v>5056574431974</v>
      </c>
      <c r="G327" s="14"/>
      <c r="H327" s="9">
        <v>1</v>
      </c>
      <c r="I327" s="10" t="s">
        <v>11</v>
      </c>
      <c r="J327" s="11"/>
    </row>
    <row r="328" spans="1:10" s="6" customFormat="1" ht="87.95" customHeight="1" x14ac:dyDescent="0.2">
      <c r="A328" s="7">
        <v>327</v>
      </c>
      <c r="B328" s="8" t="s">
        <v>662</v>
      </c>
      <c r="C328" s="12" t="str">
        <f>HYPERLINK("https://kancmaster.com.ua/index.php?route=product/search&amp;search=390853","На сайті")</f>
        <v>На сайті</v>
      </c>
      <c r="D328" s="13" t="s">
        <v>663</v>
      </c>
      <c r="E328" s="13"/>
      <c r="F328" s="14">
        <v>5056574432377</v>
      </c>
      <c r="G328" s="14"/>
      <c r="H328" s="9">
        <v>1</v>
      </c>
      <c r="I328" s="10" t="s">
        <v>11</v>
      </c>
      <c r="J328" s="11"/>
    </row>
    <row r="329" spans="1:10" s="6" customFormat="1" ht="87.95" customHeight="1" x14ac:dyDescent="0.2">
      <c r="A329" s="7">
        <v>328</v>
      </c>
      <c r="B329" s="8" t="s">
        <v>664</v>
      </c>
      <c r="C329" s="12" t="str">
        <f>HYPERLINK("https://kancmaster.com.ua/index.php?route=product/search&amp;search=390850","На сайті")</f>
        <v>На сайті</v>
      </c>
      <c r="D329" s="13" t="s">
        <v>665</v>
      </c>
      <c r="E329" s="13"/>
      <c r="F329" s="14">
        <v>5056574432346</v>
      </c>
      <c r="G329" s="14"/>
      <c r="H329" s="9">
        <v>1</v>
      </c>
      <c r="I329" s="10" t="s">
        <v>11</v>
      </c>
      <c r="J329" s="11"/>
    </row>
    <row r="330" spans="1:10" s="6" customFormat="1" ht="87.95" customHeight="1" x14ac:dyDescent="0.2">
      <c r="A330" s="7">
        <v>329</v>
      </c>
      <c r="B330" s="8" t="s">
        <v>666</v>
      </c>
      <c r="C330" s="12" t="str">
        <f>HYPERLINK("https://kancmaster.com.ua/index.php?route=product/search&amp;search=390851","На сайті")</f>
        <v>На сайті</v>
      </c>
      <c r="D330" s="13" t="s">
        <v>667</v>
      </c>
      <c r="E330" s="13"/>
      <c r="F330" s="14">
        <v>5056574432353</v>
      </c>
      <c r="G330" s="14"/>
      <c r="H330" s="9">
        <v>1</v>
      </c>
      <c r="I330" s="10" t="s">
        <v>11</v>
      </c>
      <c r="J330" s="11"/>
    </row>
    <row r="331" spans="1:10" s="6" customFormat="1" ht="87.95" customHeight="1" x14ac:dyDescent="0.2">
      <c r="A331" s="7">
        <v>330</v>
      </c>
      <c r="B331" s="8" t="s">
        <v>668</v>
      </c>
      <c r="C331" s="12" t="str">
        <f>HYPERLINK("https://kancmaster.com.ua/index.php?route=product/search&amp;search=390848","На сайті")</f>
        <v>На сайті</v>
      </c>
      <c r="D331" s="13" t="s">
        <v>669</v>
      </c>
      <c r="E331" s="13"/>
      <c r="F331" s="14">
        <v>5056574432322</v>
      </c>
      <c r="G331" s="14"/>
      <c r="H331" s="9">
        <v>1</v>
      </c>
      <c r="I331" s="10" t="s">
        <v>11</v>
      </c>
      <c r="J331" s="11"/>
    </row>
    <row r="332" spans="1:10" s="6" customFormat="1" ht="87.95" customHeight="1" x14ac:dyDescent="0.2">
      <c r="A332" s="7">
        <v>331</v>
      </c>
      <c r="B332" s="8" t="s">
        <v>670</v>
      </c>
      <c r="C332" s="12" t="str">
        <f>HYPERLINK("https://kancmaster.com.ua/index.php?route=product/search&amp;search=390855","На сайті")</f>
        <v>На сайті</v>
      </c>
      <c r="D332" s="13" t="s">
        <v>671</v>
      </c>
      <c r="E332" s="13"/>
      <c r="F332" s="14">
        <v>5056574432391</v>
      </c>
      <c r="G332" s="14"/>
      <c r="H332" s="9">
        <v>1</v>
      </c>
      <c r="I332" s="10" t="s">
        <v>11</v>
      </c>
      <c r="J332" s="11"/>
    </row>
    <row r="333" spans="1:10" s="6" customFormat="1" ht="87.95" customHeight="1" x14ac:dyDescent="0.2">
      <c r="A333" s="7">
        <v>332</v>
      </c>
      <c r="B333" s="8" t="s">
        <v>672</v>
      </c>
      <c r="C333" s="12" t="str">
        <f>HYPERLINK("https://kancmaster.com.ua/index.php?route=product/search&amp;search=390817","На сайті")</f>
        <v>На сайті</v>
      </c>
      <c r="D333" s="13" t="s">
        <v>673</v>
      </c>
      <c r="E333" s="13"/>
      <c r="F333" s="14">
        <v>5056574432018</v>
      </c>
      <c r="G333" s="14"/>
      <c r="H333" s="9">
        <v>1</v>
      </c>
      <c r="I333" s="10" t="s">
        <v>11</v>
      </c>
      <c r="J333" s="11"/>
    </row>
    <row r="334" spans="1:10" s="6" customFormat="1" ht="87.95" customHeight="1" x14ac:dyDescent="0.2">
      <c r="A334" s="7">
        <v>333</v>
      </c>
      <c r="B334" s="8" t="s">
        <v>674</v>
      </c>
      <c r="C334" s="12" t="str">
        <f>HYPERLINK("https://kancmaster.com.ua/index.php?route=product/search&amp;search=390820","На сайті")</f>
        <v>На сайті</v>
      </c>
      <c r="D334" s="13" t="s">
        <v>675</v>
      </c>
      <c r="E334" s="13"/>
      <c r="F334" s="14">
        <v>5056574432049</v>
      </c>
      <c r="G334" s="14"/>
      <c r="H334" s="9">
        <v>1</v>
      </c>
      <c r="I334" s="10" t="s">
        <v>11</v>
      </c>
      <c r="J334" s="11"/>
    </row>
    <row r="335" spans="1:10" s="6" customFormat="1" ht="87.95" customHeight="1" x14ac:dyDescent="0.2">
      <c r="A335" s="7">
        <v>334</v>
      </c>
      <c r="B335" s="8" t="s">
        <v>676</v>
      </c>
      <c r="C335" s="12" t="str">
        <f>HYPERLINK("https://kancmaster.com.ua/index.php?route=product/search&amp;search=390819","На сайті")</f>
        <v>На сайті</v>
      </c>
      <c r="D335" s="13" t="s">
        <v>677</v>
      </c>
      <c r="E335" s="13"/>
      <c r="F335" s="14">
        <v>5056574432032</v>
      </c>
      <c r="G335" s="14"/>
      <c r="H335" s="9">
        <v>1</v>
      </c>
      <c r="I335" s="10" t="s">
        <v>11</v>
      </c>
      <c r="J335" s="11"/>
    </row>
    <row r="336" spans="1:10" s="6" customFormat="1" ht="87.95" customHeight="1" x14ac:dyDescent="0.2">
      <c r="A336" s="7">
        <v>335</v>
      </c>
      <c r="B336" s="8" t="s">
        <v>678</v>
      </c>
      <c r="C336" s="12" t="str">
        <f>HYPERLINK("https://kancmaster.com.ua/index.php?route=product/search&amp;search=390857","На сайті")</f>
        <v>На сайті</v>
      </c>
      <c r="D336" s="13" t="s">
        <v>679</v>
      </c>
      <c r="E336" s="13"/>
      <c r="F336" s="14">
        <v>5056574432414</v>
      </c>
      <c r="G336" s="14"/>
      <c r="H336" s="9">
        <v>1</v>
      </c>
      <c r="I336" s="10" t="s">
        <v>11</v>
      </c>
      <c r="J336" s="11"/>
    </row>
    <row r="337" spans="1:10" s="6" customFormat="1" ht="87.95" customHeight="1" x14ac:dyDescent="0.2">
      <c r="A337" s="7">
        <v>336</v>
      </c>
      <c r="B337" s="8" t="s">
        <v>680</v>
      </c>
      <c r="C337" s="12" t="str">
        <f>HYPERLINK("https://kancmaster.com.ua/index.php?route=product/search&amp;search=390805","На сайті")</f>
        <v>На сайті</v>
      </c>
      <c r="D337" s="13" t="s">
        <v>681</v>
      </c>
      <c r="E337" s="13"/>
      <c r="F337" s="14">
        <v>5056574431899</v>
      </c>
      <c r="G337" s="14"/>
      <c r="H337" s="9">
        <v>1</v>
      </c>
      <c r="I337" s="10" t="s">
        <v>11</v>
      </c>
      <c r="J337" s="11"/>
    </row>
    <row r="338" spans="1:10" s="6" customFormat="1" ht="87.95" customHeight="1" x14ac:dyDescent="0.2">
      <c r="A338" s="7">
        <v>337</v>
      </c>
      <c r="B338" s="8" t="s">
        <v>682</v>
      </c>
      <c r="C338" s="12" t="str">
        <f>HYPERLINK("https://kancmaster.com.ua/index.php?route=product/search&amp;search=390862","На сайті")</f>
        <v>На сайті</v>
      </c>
      <c r="D338" s="13" t="s">
        <v>683</v>
      </c>
      <c r="E338" s="13"/>
      <c r="F338" s="14">
        <v>5056574432469</v>
      </c>
      <c r="G338" s="14"/>
      <c r="H338" s="9">
        <v>1</v>
      </c>
      <c r="I338" s="10" t="s">
        <v>11</v>
      </c>
      <c r="J338" s="11"/>
    </row>
    <row r="339" spans="1:10" s="6" customFormat="1" ht="87.95" customHeight="1" x14ac:dyDescent="0.2">
      <c r="A339" s="7">
        <v>338</v>
      </c>
      <c r="B339" s="8" t="s">
        <v>684</v>
      </c>
      <c r="C339" s="12" t="str">
        <f>HYPERLINK("https://kancmaster.com.ua/index.php?route=product/search&amp;search=390861","На сайті")</f>
        <v>На сайті</v>
      </c>
      <c r="D339" s="13" t="s">
        <v>685</v>
      </c>
      <c r="E339" s="13"/>
      <c r="F339" s="14">
        <v>5056574432452</v>
      </c>
      <c r="G339" s="14"/>
      <c r="H339" s="9">
        <v>1</v>
      </c>
      <c r="I339" s="10" t="s">
        <v>11</v>
      </c>
      <c r="J339" s="11"/>
    </row>
    <row r="340" spans="1:10" s="6" customFormat="1" ht="87.95" customHeight="1" x14ac:dyDescent="0.2">
      <c r="A340" s="7">
        <v>339</v>
      </c>
      <c r="B340" s="8" t="s">
        <v>686</v>
      </c>
      <c r="C340" s="12" t="str">
        <f>HYPERLINK("https://kancmaster.com.ua/index.php?route=product/search&amp;search=390818","На сайті")</f>
        <v>На сайті</v>
      </c>
      <c r="D340" s="13" t="s">
        <v>687</v>
      </c>
      <c r="E340" s="13"/>
      <c r="F340" s="14">
        <v>5056574432025</v>
      </c>
      <c r="G340" s="14"/>
      <c r="H340" s="9">
        <v>1</v>
      </c>
      <c r="I340" s="10" t="s">
        <v>11</v>
      </c>
      <c r="J340" s="11"/>
    </row>
    <row r="341" spans="1:10" s="6" customFormat="1" ht="87.95" customHeight="1" x14ac:dyDescent="0.2">
      <c r="A341" s="7">
        <v>340</v>
      </c>
      <c r="B341" s="8" t="s">
        <v>688</v>
      </c>
      <c r="C341" s="12" t="str">
        <f>HYPERLINK("https://kancmaster.com.ua/index.php?route=product/search&amp;search=390821","На сайті")</f>
        <v>На сайті</v>
      </c>
      <c r="D341" s="13" t="s">
        <v>689</v>
      </c>
      <c r="E341" s="13"/>
      <c r="F341" s="14">
        <v>5056574432056</v>
      </c>
      <c r="G341" s="14"/>
      <c r="H341" s="9">
        <v>1</v>
      </c>
      <c r="I341" s="10" t="s">
        <v>11</v>
      </c>
      <c r="J341" s="11"/>
    </row>
    <row r="342" spans="1:10" s="6" customFormat="1" ht="87.95" customHeight="1" x14ac:dyDescent="0.2">
      <c r="A342" s="7">
        <v>341</v>
      </c>
      <c r="B342" s="8" t="s">
        <v>690</v>
      </c>
      <c r="C342" s="12" t="str">
        <f>HYPERLINK("https://kancmaster.com.ua/index.php?route=product/search&amp;search=390865","На сайті")</f>
        <v>На сайті</v>
      </c>
      <c r="D342" s="13" t="s">
        <v>691</v>
      </c>
      <c r="E342" s="13"/>
      <c r="F342" s="14">
        <v>5056574432490</v>
      </c>
      <c r="G342" s="14"/>
      <c r="H342" s="9">
        <v>1</v>
      </c>
      <c r="I342" s="10" t="s">
        <v>11</v>
      </c>
      <c r="J342" s="11"/>
    </row>
    <row r="343" spans="1:10" s="6" customFormat="1" ht="87.95" customHeight="1" x14ac:dyDescent="0.2">
      <c r="A343" s="7">
        <v>342</v>
      </c>
      <c r="B343" s="8" t="s">
        <v>692</v>
      </c>
      <c r="C343" s="12" t="str">
        <f>HYPERLINK("https://kancmaster.com.ua/index.php?route=product/search&amp;search=390860","На сайті")</f>
        <v>На сайті</v>
      </c>
      <c r="D343" s="13" t="s">
        <v>693</v>
      </c>
      <c r="E343" s="13"/>
      <c r="F343" s="14">
        <v>5056574432445</v>
      </c>
      <c r="G343" s="14"/>
      <c r="H343" s="9">
        <v>1</v>
      </c>
      <c r="I343" s="10" t="s">
        <v>11</v>
      </c>
      <c r="J343" s="11"/>
    </row>
    <row r="344" spans="1:10" s="6" customFormat="1" ht="87.95" customHeight="1" x14ac:dyDescent="0.2">
      <c r="A344" s="7">
        <v>343</v>
      </c>
      <c r="B344" s="8" t="s">
        <v>694</v>
      </c>
      <c r="C344" s="12" t="str">
        <f>HYPERLINK("https://kancmaster.com.ua/index.php?route=product/search&amp;search=390816","На сайті")</f>
        <v>На сайті</v>
      </c>
      <c r="D344" s="13" t="s">
        <v>695</v>
      </c>
      <c r="E344" s="13"/>
      <c r="F344" s="14">
        <v>5056574432001</v>
      </c>
      <c r="G344" s="14"/>
      <c r="H344" s="9">
        <v>1</v>
      </c>
      <c r="I344" s="10" t="s">
        <v>11</v>
      </c>
      <c r="J344" s="11"/>
    </row>
    <row r="345" spans="1:10" s="6" customFormat="1" ht="87.95" customHeight="1" x14ac:dyDescent="0.2">
      <c r="A345" s="7">
        <v>344</v>
      </c>
      <c r="B345" s="8" t="s">
        <v>696</v>
      </c>
      <c r="C345" s="12" t="str">
        <f>HYPERLINK("https://kancmaster.com.ua/index.php?route=product/search&amp;search=390871","На сайті")</f>
        <v>На сайті</v>
      </c>
      <c r="D345" s="13" t="s">
        <v>697</v>
      </c>
      <c r="E345" s="13"/>
      <c r="F345" s="14">
        <v>5056574432551</v>
      </c>
      <c r="G345" s="14"/>
      <c r="H345" s="9">
        <v>1</v>
      </c>
      <c r="I345" s="10" t="s">
        <v>11</v>
      </c>
      <c r="J345" s="11"/>
    </row>
    <row r="346" spans="1:10" s="6" customFormat="1" ht="87.95" customHeight="1" x14ac:dyDescent="0.2">
      <c r="A346" s="7">
        <v>345</v>
      </c>
      <c r="B346" s="8" t="s">
        <v>698</v>
      </c>
      <c r="C346" s="12" t="str">
        <f>HYPERLINK("https://kancmaster.com.ua/index.php?route=product/search&amp;search=390876","На сайті")</f>
        <v>На сайті</v>
      </c>
      <c r="D346" s="13" t="s">
        <v>699</v>
      </c>
      <c r="E346" s="13"/>
      <c r="F346" s="14">
        <v>5056574432605</v>
      </c>
      <c r="G346" s="14"/>
      <c r="H346" s="9">
        <v>1</v>
      </c>
      <c r="I346" s="10" t="s">
        <v>11</v>
      </c>
      <c r="J346" s="11"/>
    </row>
    <row r="347" spans="1:10" s="6" customFormat="1" ht="87.95" customHeight="1" x14ac:dyDescent="0.2">
      <c r="A347" s="7">
        <v>346</v>
      </c>
      <c r="B347" s="8" t="s">
        <v>700</v>
      </c>
      <c r="C347" s="12" t="str">
        <f>HYPERLINK("https://kancmaster.com.ua/index.php?route=product/search&amp;search=390870","На сайті")</f>
        <v>На сайті</v>
      </c>
      <c r="D347" s="13" t="s">
        <v>701</v>
      </c>
      <c r="E347" s="13"/>
      <c r="F347" s="14">
        <v>5056574432544</v>
      </c>
      <c r="G347" s="14"/>
      <c r="H347" s="9">
        <v>1</v>
      </c>
      <c r="I347" s="10" t="s">
        <v>11</v>
      </c>
      <c r="J347" s="11"/>
    </row>
    <row r="348" spans="1:10" s="6" customFormat="1" ht="87.95" customHeight="1" x14ac:dyDescent="0.2">
      <c r="A348" s="7">
        <v>347</v>
      </c>
      <c r="B348" s="8" t="s">
        <v>702</v>
      </c>
      <c r="C348" s="12" t="str">
        <f>HYPERLINK("https://kancmaster.com.ua/index.php?route=product/search&amp;search=390868","На сайті")</f>
        <v>На сайті</v>
      </c>
      <c r="D348" s="13" t="s">
        <v>703</v>
      </c>
      <c r="E348" s="13"/>
      <c r="F348" s="14">
        <v>5056574432520</v>
      </c>
      <c r="G348" s="14"/>
      <c r="H348" s="9">
        <v>1</v>
      </c>
      <c r="I348" s="10" t="s">
        <v>11</v>
      </c>
      <c r="J348" s="11"/>
    </row>
    <row r="349" spans="1:10" s="6" customFormat="1" ht="87.95" customHeight="1" x14ac:dyDescent="0.2">
      <c r="A349" s="7">
        <v>348</v>
      </c>
      <c r="B349" s="8" t="s">
        <v>704</v>
      </c>
      <c r="C349" s="12" t="str">
        <f>HYPERLINK("https://kancmaster.com.ua/index.php?route=product/search&amp;search=390874","На сайті")</f>
        <v>На сайті</v>
      </c>
      <c r="D349" s="13" t="s">
        <v>705</v>
      </c>
      <c r="E349" s="13"/>
      <c r="F349" s="14">
        <v>5056574432582</v>
      </c>
      <c r="G349" s="14"/>
      <c r="H349" s="9">
        <v>1</v>
      </c>
      <c r="I349" s="10" t="s">
        <v>11</v>
      </c>
      <c r="J349" s="11"/>
    </row>
    <row r="350" spans="1:10" s="6" customFormat="1" ht="87.95" customHeight="1" x14ac:dyDescent="0.2">
      <c r="A350" s="7">
        <v>349</v>
      </c>
      <c r="B350" s="8" t="s">
        <v>706</v>
      </c>
      <c r="C350" s="12" t="str">
        <f>HYPERLINK("https://kancmaster.com.ua/index.php?route=product/search&amp;search=390873","На сайті")</f>
        <v>На сайті</v>
      </c>
      <c r="D350" s="13" t="s">
        <v>707</v>
      </c>
      <c r="E350" s="13"/>
      <c r="F350" s="14">
        <v>5056574432575</v>
      </c>
      <c r="G350" s="14"/>
      <c r="H350" s="9">
        <v>1</v>
      </c>
      <c r="I350" s="10" t="s">
        <v>11</v>
      </c>
      <c r="J350" s="11"/>
    </row>
    <row r="351" spans="1:10" s="6" customFormat="1" ht="87.95" customHeight="1" x14ac:dyDescent="0.2">
      <c r="A351" s="7">
        <v>350</v>
      </c>
      <c r="B351" s="8" t="s">
        <v>708</v>
      </c>
      <c r="C351" s="12" t="str">
        <f>HYPERLINK("https://kancmaster.com.ua/index.php?route=product/search&amp;search=390863","На сайті")</f>
        <v>На сайті</v>
      </c>
      <c r="D351" s="13" t="s">
        <v>709</v>
      </c>
      <c r="E351" s="13"/>
      <c r="F351" s="14">
        <v>5056574432476</v>
      </c>
      <c r="G351" s="14"/>
      <c r="H351" s="9">
        <v>1</v>
      </c>
      <c r="I351" s="10" t="s">
        <v>11</v>
      </c>
      <c r="J351" s="11"/>
    </row>
    <row r="352" spans="1:10" s="6" customFormat="1" ht="87.95" customHeight="1" x14ac:dyDescent="0.2">
      <c r="A352" s="7">
        <v>351</v>
      </c>
      <c r="B352" s="8" t="s">
        <v>710</v>
      </c>
      <c r="C352" s="12" t="str">
        <f>HYPERLINK("https://kancmaster.com.ua/index.php?route=product/search&amp;search=390875","На сайті")</f>
        <v>На сайті</v>
      </c>
      <c r="D352" s="13" t="s">
        <v>711</v>
      </c>
      <c r="E352" s="13"/>
      <c r="F352" s="14">
        <v>5056574432599</v>
      </c>
      <c r="G352" s="14"/>
      <c r="H352" s="9">
        <v>1</v>
      </c>
      <c r="I352" s="10" t="s">
        <v>11</v>
      </c>
      <c r="J352" s="11"/>
    </row>
    <row r="353" spans="1:10" s="6" customFormat="1" ht="87.95" customHeight="1" x14ac:dyDescent="0.2">
      <c r="A353" s="7">
        <v>352</v>
      </c>
      <c r="B353" s="8" t="s">
        <v>712</v>
      </c>
      <c r="C353" s="12" t="str">
        <f>HYPERLINK("https://kancmaster.com.ua/index.php?route=product/search&amp;search=390878","На сайті")</f>
        <v>На сайті</v>
      </c>
      <c r="D353" s="13" t="s">
        <v>713</v>
      </c>
      <c r="E353" s="13"/>
      <c r="F353" s="14">
        <v>5056574432629</v>
      </c>
      <c r="G353" s="14"/>
      <c r="H353" s="9">
        <v>1</v>
      </c>
      <c r="I353" s="10" t="s">
        <v>11</v>
      </c>
      <c r="J353" s="11"/>
    </row>
    <row r="354" spans="1:10" s="6" customFormat="1" ht="87.95" customHeight="1" x14ac:dyDescent="0.2">
      <c r="A354" s="7">
        <v>353</v>
      </c>
      <c r="B354" s="8" t="s">
        <v>714</v>
      </c>
      <c r="C354" s="12" t="str">
        <f>HYPERLINK("https://kancmaster.com.ua/index.php?route=product/search&amp;search=390877","На сайті")</f>
        <v>На сайті</v>
      </c>
      <c r="D354" s="13" t="s">
        <v>715</v>
      </c>
      <c r="E354" s="13"/>
      <c r="F354" s="14">
        <v>5056574432612</v>
      </c>
      <c r="G354" s="14"/>
      <c r="H354" s="9">
        <v>1</v>
      </c>
      <c r="I354" s="10" t="s">
        <v>11</v>
      </c>
      <c r="J354" s="11"/>
    </row>
    <row r="355" spans="1:10" s="6" customFormat="1" ht="87.95" customHeight="1" x14ac:dyDescent="0.2">
      <c r="A355" s="7">
        <v>354</v>
      </c>
      <c r="B355" s="8" t="s">
        <v>716</v>
      </c>
      <c r="C355" s="12" t="str">
        <f>HYPERLINK("https://kancmaster.com.ua/index.php?route=product/search&amp;search=390887","На сайті")</f>
        <v>На сайті</v>
      </c>
      <c r="D355" s="13" t="s">
        <v>717</v>
      </c>
      <c r="E355" s="13"/>
      <c r="F355" s="14">
        <v>5056574432711</v>
      </c>
      <c r="G355" s="14"/>
      <c r="H355" s="9">
        <v>1</v>
      </c>
      <c r="I355" s="10" t="s">
        <v>11</v>
      </c>
      <c r="J355" s="11"/>
    </row>
    <row r="356" spans="1:10" s="6" customFormat="1" ht="87.95" customHeight="1" x14ac:dyDescent="0.2">
      <c r="A356" s="7">
        <v>355</v>
      </c>
      <c r="B356" s="8" t="s">
        <v>718</v>
      </c>
      <c r="C356" s="12" t="str">
        <f>HYPERLINK("https://kancmaster.com.ua/index.php?route=product/search&amp;search=390869","На сайті")</f>
        <v>На сайті</v>
      </c>
      <c r="D356" s="13" t="s">
        <v>719</v>
      </c>
      <c r="E356" s="13"/>
      <c r="F356" s="14">
        <v>5056574432537</v>
      </c>
      <c r="G356" s="14"/>
      <c r="H356" s="9">
        <v>1</v>
      </c>
      <c r="I356" s="10" t="s">
        <v>11</v>
      </c>
      <c r="J356" s="11"/>
    </row>
    <row r="357" spans="1:10" s="6" customFormat="1" ht="87.95" customHeight="1" x14ac:dyDescent="0.2">
      <c r="A357" s="7">
        <v>356</v>
      </c>
      <c r="B357" s="8" t="s">
        <v>720</v>
      </c>
      <c r="C357" s="12" t="str">
        <f>HYPERLINK("https://kancmaster.com.ua/index.php?route=product/search&amp;search=390886","На сайті")</f>
        <v>На сайті</v>
      </c>
      <c r="D357" s="13" t="s">
        <v>721</v>
      </c>
      <c r="E357" s="13"/>
      <c r="F357" s="14">
        <v>5056574432704</v>
      </c>
      <c r="G357" s="14"/>
      <c r="H357" s="9">
        <v>1</v>
      </c>
      <c r="I357" s="10" t="s">
        <v>11</v>
      </c>
      <c r="J357" s="11"/>
    </row>
    <row r="358" spans="1:10" s="6" customFormat="1" ht="87.95" customHeight="1" x14ac:dyDescent="0.2">
      <c r="A358" s="7">
        <v>357</v>
      </c>
      <c r="B358" s="8" t="s">
        <v>722</v>
      </c>
      <c r="C358" s="12" t="str">
        <f>HYPERLINK("https://kancmaster.com.ua/index.php?route=product/search&amp;search=390797","На сайті")</f>
        <v>На сайті</v>
      </c>
      <c r="D358" s="13" t="s">
        <v>723</v>
      </c>
      <c r="E358" s="13"/>
      <c r="F358" s="14">
        <v>5056574431813</v>
      </c>
      <c r="G358" s="14"/>
      <c r="H358" s="9">
        <v>1</v>
      </c>
      <c r="I358" s="10" t="s">
        <v>11</v>
      </c>
      <c r="J358" s="11"/>
    </row>
    <row r="359" spans="1:10" s="6" customFormat="1" ht="87.95" customHeight="1" x14ac:dyDescent="0.2">
      <c r="A359" s="7">
        <v>358</v>
      </c>
      <c r="B359" s="8" t="s">
        <v>724</v>
      </c>
      <c r="C359" s="12" t="str">
        <f>HYPERLINK("https://kancmaster.com.ua/index.php?route=product/search&amp;search=390885","На сайті")</f>
        <v>На сайті</v>
      </c>
      <c r="D359" s="13" t="s">
        <v>725</v>
      </c>
      <c r="E359" s="13"/>
      <c r="F359" s="14">
        <v>5056574432698</v>
      </c>
      <c r="G359" s="14"/>
      <c r="H359" s="9">
        <v>1</v>
      </c>
      <c r="I359" s="10" t="s">
        <v>11</v>
      </c>
      <c r="J359" s="11"/>
    </row>
    <row r="360" spans="1:10" s="6" customFormat="1" ht="87.95" customHeight="1" x14ac:dyDescent="0.2">
      <c r="A360" s="7">
        <v>359</v>
      </c>
      <c r="B360" s="8" t="s">
        <v>726</v>
      </c>
      <c r="C360" s="12" t="str">
        <f>HYPERLINK("https://kancmaster.com.ua/index.php?route=product/search&amp;search=390889","На сайті")</f>
        <v>На сайті</v>
      </c>
      <c r="D360" s="13" t="s">
        <v>727</v>
      </c>
      <c r="E360" s="13"/>
      <c r="F360" s="14">
        <v>5056574432735</v>
      </c>
      <c r="G360" s="14"/>
      <c r="H360" s="9">
        <v>1</v>
      </c>
      <c r="I360" s="10" t="s">
        <v>11</v>
      </c>
      <c r="J360" s="11"/>
    </row>
    <row r="361" spans="1:10" s="6" customFormat="1" ht="87.95" customHeight="1" x14ac:dyDescent="0.2">
      <c r="A361" s="7">
        <v>360</v>
      </c>
      <c r="B361" s="8" t="s">
        <v>728</v>
      </c>
      <c r="C361" s="12" t="str">
        <f>HYPERLINK("https://kancmaster.com.ua/index.php?route=product/search&amp;search=390881","На сайті")</f>
        <v>На сайті</v>
      </c>
      <c r="D361" s="13" t="s">
        <v>729</v>
      </c>
      <c r="E361" s="13"/>
      <c r="F361" s="14">
        <v>5056574432650</v>
      </c>
      <c r="G361" s="14"/>
      <c r="H361" s="9">
        <v>1</v>
      </c>
      <c r="I361" s="10" t="s">
        <v>11</v>
      </c>
      <c r="J361" s="11"/>
    </row>
    <row r="362" spans="1:10" s="6" customFormat="1" ht="87.95" customHeight="1" x14ac:dyDescent="0.2">
      <c r="A362" s="7">
        <v>361</v>
      </c>
      <c r="B362" s="8" t="s">
        <v>730</v>
      </c>
      <c r="C362" s="12" t="str">
        <f>HYPERLINK("https://kancmaster.com.ua/index.php?route=product/search&amp;search=390888","На сайті")</f>
        <v>На сайті</v>
      </c>
      <c r="D362" s="13" t="s">
        <v>731</v>
      </c>
      <c r="E362" s="13"/>
      <c r="F362" s="14">
        <v>5056574432728</v>
      </c>
      <c r="G362" s="14"/>
      <c r="H362" s="9">
        <v>1</v>
      </c>
      <c r="I362" s="10" t="s">
        <v>11</v>
      </c>
      <c r="J362" s="11"/>
    </row>
    <row r="363" spans="1:10" s="6" customFormat="1" ht="87.95" customHeight="1" x14ac:dyDescent="0.2">
      <c r="A363" s="7">
        <v>362</v>
      </c>
      <c r="B363" s="8" t="s">
        <v>732</v>
      </c>
      <c r="C363" s="12" t="str">
        <f>HYPERLINK("https://kancmaster.com.ua/index.php?route=product/search&amp;search=390880","На сайті")</f>
        <v>На сайті</v>
      </c>
      <c r="D363" s="13" t="s">
        <v>733</v>
      </c>
      <c r="E363" s="13"/>
      <c r="F363" s="14">
        <v>5056574432643</v>
      </c>
      <c r="G363" s="14"/>
      <c r="H363" s="9">
        <v>1</v>
      </c>
      <c r="I363" s="10" t="s">
        <v>11</v>
      </c>
      <c r="J363" s="11"/>
    </row>
    <row r="364" spans="1:10" s="6" customFormat="1" ht="87.95" customHeight="1" x14ac:dyDescent="0.2">
      <c r="A364" s="7">
        <v>363</v>
      </c>
      <c r="B364" s="8" t="s">
        <v>734</v>
      </c>
      <c r="C364" s="12" t="str">
        <f>HYPERLINK("https://kancmaster.com.ua/index.php?route=product/search&amp;search=390883","На сайті")</f>
        <v>На сайті</v>
      </c>
      <c r="D364" s="13" t="s">
        <v>735</v>
      </c>
      <c r="E364" s="13"/>
      <c r="F364" s="14">
        <v>5056574432674</v>
      </c>
      <c r="G364" s="14"/>
      <c r="H364" s="9">
        <v>1</v>
      </c>
      <c r="I364" s="10" t="s">
        <v>11</v>
      </c>
      <c r="J364" s="11"/>
    </row>
    <row r="365" spans="1:10" s="6" customFormat="1" ht="87.95" customHeight="1" x14ac:dyDescent="0.2">
      <c r="A365" s="7">
        <v>364</v>
      </c>
      <c r="B365" s="8" t="s">
        <v>736</v>
      </c>
      <c r="C365" s="12" t="str">
        <f>HYPERLINK("https://kancmaster.com.ua/index.php?route=product/search&amp;search=390891","На сайті")</f>
        <v>На сайті</v>
      </c>
      <c r="D365" s="13" t="s">
        <v>737</v>
      </c>
      <c r="E365" s="13"/>
      <c r="F365" s="14">
        <v>5056574432759</v>
      </c>
      <c r="G365" s="14"/>
      <c r="H365" s="9">
        <v>1</v>
      </c>
      <c r="I365" s="10" t="s">
        <v>11</v>
      </c>
      <c r="J365" s="11"/>
    </row>
    <row r="366" spans="1:10" s="6" customFormat="1" ht="87.95" customHeight="1" x14ac:dyDescent="0.2">
      <c r="A366" s="7">
        <v>365</v>
      </c>
      <c r="B366" s="8" t="s">
        <v>738</v>
      </c>
      <c r="C366" s="12" t="str">
        <f>HYPERLINK("https://kancmaster.com.ua/index.php?route=product/search&amp;search=390879","На сайті")</f>
        <v>На сайті</v>
      </c>
      <c r="D366" s="13" t="s">
        <v>739</v>
      </c>
      <c r="E366" s="13"/>
      <c r="F366" s="14">
        <v>5056574432636</v>
      </c>
      <c r="G366" s="14"/>
      <c r="H366" s="9">
        <v>1</v>
      </c>
      <c r="I366" s="10" t="s">
        <v>11</v>
      </c>
      <c r="J366" s="11"/>
    </row>
    <row r="367" spans="1:10" s="6" customFormat="1" ht="87.95" customHeight="1" x14ac:dyDescent="0.2">
      <c r="A367" s="7">
        <v>366</v>
      </c>
      <c r="B367" s="8" t="s">
        <v>740</v>
      </c>
      <c r="C367" s="12" t="str">
        <f>HYPERLINK("https://kancmaster.com.ua/index.php?route=product/search&amp;search=390803","На сайті")</f>
        <v>На сайті</v>
      </c>
      <c r="D367" s="13" t="s">
        <v>741</v>
      </c>
      <c r="E367" s="13"/>
      <c r="F367" s="14">
        <v>5056574431875</v>
      </c>
      <c r="G367" s="14"/>
      <c r="H367" s="9">
        <v>1</v>
      </c>
      <c r="I367" s="10" t="s">
        <v>11</v>
      </c>
      <c r="J367" s="11"/>
    </row>
    <row r="368" spans="1:10" s="6" customFormat="1" ht="87.95" customHeight="1" x14ac:dyDescent="0.2">
      <c r="A368" s="7">
        <v>367</v>
      </c>
      <c r="B368" s="8" t="s">
        <v>742</v>
      </c>
      <c r="C368" s="12" t="str">
        <f>HYPERLINK("https://kancmaster.com.ua/index.php?route=product/search&amp;search=390814","На сайті")</f>
        <v>На сайті</v>
      </c>
      <c r="D368" s="13" t="s">
        <v>743</v>
      </c>
      <c r="E368" s="13"/>
      <c r="F368" s="14">
        <v>5056574431981</v>
      </c>
      <c r="G368" s="14"/>
      <c r="H368" s="9">
        <v>1</v>
      </c>
      <c r="I368" s="10" t="s">
        <v>11</v>
      </c>
      <c r="J368" s="11"/>
    </row>
    <row r="369" spans="1:10" s="6" customFormat="1" ht="87.95" customHeight="1" x14ac:dyDescent="0.2">
      <c r="A369" s="7">
        <v>368</v>
      </c>
      <c r="B369" s="8" t="s">
        <v>744</v>
      </c>
      <c r="C369" s="12" t="str">
        <f>HYPERLINK("https://kancmaster.com.ua/index.php?route=product/search&amp;search=390801","На сайті")</f>
        <v>На сайті</v>
      </c>
      <c r="D369" s="13" t="s">
        <v>745</v>
      </c>
      <c r="E369" s="13"/>
      <c r="F369" s="14">
        <v>5056574431851</v>
      </c>
      <c r="G369" s="14"/>
      <c r="H369" s="9">
        <v>1</v>
      </c>
      <c r="I369" s="10" t="s">
        <v>11</v>
      </c>
      <c r="J369" s="11"/>
    </row>
    <row r="370" spans="1:10" s="6" customFormat="1" ht="87.95" customHeight="1" x14ac:dyDescent="0.2">
      <c r="A370" s="7">
        <v>369</v>
      </c>
      <c r="B370" s="8" t="s">
        <v>746</v>
      </c>
      <c r="C370" s="12" t="str">
        <f>HYPERLINK("https://kancmaster.com.ua/index.php?route=product/search&amp;search=390811","На сайті")</f>
        <v>На сайті</v>
      </c>
      <c r="D370" s="13" t="s">
        <v>747</v>
      </c>
      <c r="E370" s="13"/>
      <c r="F370" s="14">
        <v>5056574431950</v>
      </c>
      <c r="G370" s="14"/>
      <c r="H370" s="9">
        <v>1</v>
      </c>
      <c r="I370" s="10" t="s">
        <v>11</v>
      </c>
      <c r="J370" s="11"/>
    </row>
    <row r="371" spans="1:10" s="6" customFormat="1" ht="87.95" customHeight="1" x14ac:dyDescent="0.2">
      <c r="A371" s="7">
        <v>370</v>
      </c>
      <c r="B371" s="8" t="s">
        <v>748</v>
      </c>
      <c r="C371" s="12" t="str">
        <f>HYPERLINK("https://kancmaster.com.ua/index.php?route=product/search&amp;search=390806","На сайті")</f>
        <v>На сайті</v>
      </c>
      <c r="D371" s="13" t="s">
        <v>749</v>
      </c>
      <c r="E371" s="13"/>
      <c r="F371" s="14">
        <v>5056574431905</v>
      </c>
      <c r="G371" s="14"/>
      <c r="H371" s="9">
        <v>1</v>
      </c>
      <c r="I371" s="10" t="s">
        <v>11</v>
      </c>
      <c r="J371" s="11"/>
    </row>
    <row r="372" spans="1:10" s="6" customFormat="1" ht="87.95" customHeight="1" x14ac:dyDescent="0.2">
      <c r="A372" s="7">
        <v>371</v>
      </c>
      <c r="B372" s="8" t="s">
        <v>750</v>
      </c>
      <c r="C372" s="12" t="str">
        <f>HYPERLINK("https://kancmaster.com.ua/index.php?route=product/search&amp;search=390810","На сайті")</f>
        <v>На сайті</v>
      </c>
      <c r="D372" s="13" t="s">
        <v>751</v>
      </c>
      <c r="E372" s="13"/>
      <c r="F372" s="14">
        <v>5056574431943</v>
      </c>
      <c r="G372" s="14"/>
      <c r="H372" s="9">
        <v>1</v>
      </c>
      <c r="I372" s="10" t="s">
        <v>11</v>
      </c>
      <c r="J372" s="11"/>
    </row>
    <row r="373" spans="1:10" s="6" customFormat="1" ht="87.95" customHeight="1" x14ac:dyDescent="0.2">
      <c r="A373" s="7">
        <v>372</v>
      </c>
      <c r="B373" s="8" t="s">
        <v>752</v>
      </c>
      <c r="C373" s="12" t="str">
        <f>HYPERLINK("https://kancmaster.com.ua/index.php?route=product/search&amp;search=390844","На сайті")</f>
        <v>На сайті</v>
      </c>
      <c r="D373" s="13" t="s">
        <v>753</v>
      </c>
      <c r="E373" s="13"/>
      <c r="F373" s="14">
        <v>5056574432285</v>
      </c>
      <c r="G373" s="14"/>
      <c r="H373" s="9">
        <v>1</v>
      </c>
      <c r="I373" s="10" t="s">
        <v>11</v>
      </c>
      <c r="J373" s="11"/>
    </row>
    <row r="374" spans="1:10" s="6" customFormat="1" ht="87.95" customHeight="1" x14ac:dyDescent="0.2">
      <c r="A374" s="7">
        <v>373</v>
      </c>
      <c r="B374" s="8" t="s">
        <v>754</v>
      </c>
      <c r="C374" s="12" t="str">
        <f>HYPERLINK("https://kancmaster.com.ua/index.php?route=product/search&amp;search=390807","На сайті")</f>
        <v>На сайті</v>
      </c>
      <c r="D374" s="13" t="s">
        <v>755</v>
      </c>
      <c r="E374" s="13"/>
      <c r="F374" s="14">
        <v>5056574431912</v>
      </c>
      <c r="G374" s="14"/>
      <c r="H374" s="9">
        <v>1</v>
      </c>
      <c r="I374" s="10" t="s">
        <v>11</v>
      </c>
      <c r="J374" s="11"/>
    </row>
    <row r="375" spans="1:10" s="6" customFormat="1" ht="87.95" customHeight="1" x14ac:dyDescent="0.2">
      <c r="A375" s="7">
        <v>374</v>
      </c>
      <c r="B375" s="8" t="s">
        <v>756</v>
      </c>
      <c r="C375" s="12" t="str">
        <f>HYPERLINK("https://kancmaster.com.ua/index.php?route=product/search&amp;search=390835","На сайті")</f>
        <v>На сайті</v>
      </c>
      <c r="D375" s="13" t="s">
        <v>757</v>
      </c>
      <c r="E375" s="13"/>
      <c r="F375" s="14">
        <v>5056574432193</v>
      </c>
      <c r="G375" s="14"/>
      <c r="H375" s="9">
        <v>1</v>
      </c>
      <c r="I375" s="10" t="s">
        <v>11</v>
      </c>
      <c r="J375" s="11"/>
    </row>
    <row r="376" spans="1:10" s="6" customFormat="1" ht="87.95" customHeight="1" x14ac:dyDescent="0.2">
      <c r="A376" s="7">
        <v>375</v>
      </c>
      <c r="B376" s="8" t="s">
        <v>758</v>
      </c>
      <c r="C376" s="12" t="str">
        <f>HYPERLINK("https://kancmaster.com.ua/index.php?route=product/search&amp;search=390829","На сайті")</f>
        <v>На сайті</v>
      </c>
      <c r="D376" s="13" t="s">
        <v>759</v>
      </c>
      <c r="E376" s="13"/>
      <c r="F376" s="14">
        <v>5056574432131</v>
      </c>
      <c r="G376" s="14"/>
      <c r="H376" s="9">
        <v>1</v>
      </c>
      <c r="I376" s="10" t="s">
        <v>11</v>
      </c>
      <c r="J376" s="11"/>
    </row>
    <row r="377" spans="1:10" s="6" customFormat="1" ht="87.95" customHeight="1" x14ac:dyDescent="0.2">
      <c r="A377" s="7">
        <v>376</v>
      </c>
      <c r="B377" s="8" t="s">
        <v>760</v>
      </c>
      <c r="C377" s="12" t="str">
        <f>HYPERLINK("https://kancmaster.com.ua/index.php?route=product/search&amp;search=390836","На сайті")</f>
        <v>На сайті</v>
      </c>
      <c r="D377" s="13" t="s">
        <v>761</v>
      </c>
      <c r="E377" s="13"/>
      <c r="F377" s="14">
        <v>5056574432209</v>
      </c>
      <c r="G377" s="14"/>
      <c r="H377" s="9">
        <v>1</v>
      </c>
      <c r="I377" s="10" t="s">
        <v>11</v>
      </c>
      <c r="J377" s="11"/>
    </row>
    <row r="378" spans="1:10" s="6" customFormat="1" ht="87.95" customHeight="1" x14ac:dyDescent="0.2">
      <c r="A378" s="7">
        <v>377</v>
      </c>
      <c r="B378" s="8" t="s">
        <v>762</v>
      </c>
      <c r="C378" s="12" t="str">
        <f>HYPERLINK("https://kancmaster.com.ua/index.php?route=product/search&amp;search=390827","На сайті")</f>
        <v>На сайті</v>
      </c>
      <c r="D378" s="13" t="s">
        <v>763</v>
      </c>
      <c r="E378" s="13"/>
      <c r="F378" s="14">
        <v>5056574432117</v>
      </c>
      <c r="G378" s="14"/>
      <c r="H378" s="9">
        <v>1</v>
      </c>
      <c r="I378" s="10" t="s">
        <v>11</v>
      </c>
      <c r="J378" s="11"/>
    </row>
    <row r="379" spans="1:10" s="6" customFormat="1" ht="87.95" customHeight="1" x14ac:dyDescent="0.2">
      <c r="A379" s="7">
        <v>378</v>
      </c>
      <c r="B379" s="8" t="s">
        <v>764</v>
      </c>
      <c r="C379" s="12" t="str">
        <f>HYPERLINK("https://kancmaster.com.ua/index.php?route=product/search&amp;search=390828","На сайті")</f>
        <v>На сайті</v>
      </c>
      <c r="D379" s="13" t="s">
        <v>765</v>
      </c>
      <c r="E379" s="13"/>
      <c r="F379" s="14">
        <v>5056574432124</v>
      </c>
      <c r="G379" s="14"/>
      <c r="H379" s="9">
        <v>1</v>
      </c>
      <c r="I379" s="10" t="s">
        <v>11</v>
      </c>
      <c r="J379" s="11"/>
    </row>
    <row r="380" spans="1:10" s="6" customFormat="1" ht="87.95" customHeight="1" x14ac:dyDescent="0.2">
      <c r="A380" s="7">
        <v>379</v>
      </c>
      <c r="B380" s="8" t="s">
        <v>766</v>
      </c>
      <c r="C380" s="12" t="str">
        <f>HYPERLINK("https://kancmaster.com.ua/index.php?route=product/search&amp;search=390831","На сайті")</f>
        <v>На сайті</v>
      </c>
      <c r="D380" s="13" t="s">
        <v>767</v>
      </c>
      <c r="E380" s="13"/>
      <c r="F380" s="14">
        <v>5056574432155</v>
      </c>
      <c r="G380" s="14"/>
      <c r="H380" s="9">
        <v>1</v>
      </c>
      <c r="I380" s="10" t="s">
        <v>11</v>
      </c>
      <c r="J380" s="11"/>
    </row>
    <row r="381" spans="1:10" s="6" customFormat="1" ht="87.95" customHeight="1" x14ac:dyDescent="0.2">
      <c r="A381" s="7">
        <v>380</v>
      </c>
      <c r="B381" s="8" t="s">
        <v>768</v>
      </c>
      <c r="C381" s="12" t="str">
        <f>HYPERLINK("https://kancmaster.com.ua/index.php?route=product/search&amp;search=390832","На сайті")</f>
        <v>На сайті</v>
      </c>
      <c r="D381" s="13" t="s">
        <v>769</v>
      </c>
      <c r="E381" s="13"/>
      <c r="F381" s="14">
        <v>5056574432162</v>
      </c>
      <c r="G381" s="14"/>
      <c r="H381" s="9">
        <v>1</v>
      </c>
      <c r="I381" s="10" t="s">
        <v>11</v>
      </c>
      <c r="J381" s="11"/>
    </row>
    <row r="382" spans="1:10" s="6" customFormat="1" ht="87.95" customHeight="1" x14ac:dyDescent="0.2">
      <c r="A382" s="7">
        <v>381</v>
      </c>
      <c r="B382" s="8" t="s">
        <v>770</v>
      </c>
      <c r="C382" s="12" t="str">
        <f>HYPERLINK("https://kancmaster.com.ua/index.php?route=product/search&amp;search=390838","На сайті")</f>
        <v>На сайті</v>
      </c>
      <c r="D382" s="13" t="s">
        <v>771</v>
      </c>
      <c r="E382" s="13"/>
      <c r="F382" s="14">
        <v>5056574432223</v>
      </c>
      <c r="G382" s="14"/>
      <c r="H382" s="9">
        <v>1</v>
      </c>
      <c r="I382" s="10" t="s">
        <v>11</v>
      </c>
      <c r="J382" s="11"/>
    </row>
    <row r="383" spans="1:10" s="6" customFormat="1" ht="87.95" customHeight="1" x14ac:dyDescent="0.2">
      <c r="A383" s="7">
        <v>382</v>
      </c>
      <c r="B383" s="8" t="s">
        <v>772</v>
      </c>
      <c r="C383" s="12" t="str">
        <f>HYPERLINK("https://kancmaster.com.ua/index.php?route=product/search&amp;search=390837","На сайті")</f>
        <v>На сайті</v>
      </c>
      <c r="D383" s="13" t="s">
        <v>773</v>
      </c>
      <c r="E383" s="13"/>
      <c r="F383" s="14">
        <v>5056574432216</v>
      </c>
      <c r="G383" s="14"/>
      <c r="H383" s="9">
        <v>1</v>
      </c>
      <c r="I383" s="10" t="s">
        <v>11</v>
      </c>
      <c r="J383" s="11"/>
    </row>
    <row r="384" spans="1:10" s="6" customFormat="1" ht="87.95" customHeight="1" x14ac:dyDescent="0.2">
      <c r="A384" s="7">
        <v>383</v>
      </c>
      <c r="B384" s="8" t="s">
        <v>774</v>
      </c>
      <c r="C384" s="12" t="str">
        <f>HYPERLINK("https://kancmaster.com.ua/index.php?route=product/search&amp;search=390839","На сайті")</f>
        <v>На сайті</v>
      </c>
      <c r="D384" s="13" t="s">
        <v>775</v>
      </c>
      <c r="E384" s="13"/>
      <c r="F384" s="14">
        <v>5056574432230</v>
      </c>
      <c r="G384" s="14"/>
      <c r="H384" s="9">
        <v>1</v>
      </c>
      <c r="I384" s="10" t="s">
        <v>11</v>
      </c>
      <c r="J384" s="11"/>
    </row>
    <row r="385" spans="1:10" s="6" customFormat="1" ht="87.95" customHeight="1" x14ac:dyDescent="0.2">
      <c r="A385" s="7">
        <v>384</v>
      </c>
      <c r="B385" s="8" t="s">
        <v>776</v>
      </c>
      <c r="C385" s="12" t="str">
        <f>HYPERLINK("https://kancmaster.com.ua/index.php?route=product/search&amp;search=390840","На сайті")</f>
        <v>На сайті</v>
      </c>
      <c r="D385" s="13" t="s">
        <v>777</v>
      </c>
      <c r="E385" s="13"/>
      <c r="F385" s="14">
        <v>5056574432247</v>
      </c>
      <c r="G385" s="14"/>
      <c r="H385" s="9">
        <v>1</v>
      </c>
      <c r="I385" s="10" t="s">
        <v>11</v>
      </c>
      <c r="J385" s="11"/>
    </row>
    <row r="386" spans="1:10" s="6" customFormat="1" ht="87.95" customHeight="1" x14ac:dyDescent="0.2">
      <c r="A386" s="7">
        <v>385</v>
      </c>
      <c r="B386" s="8" t="s">
        <v>778</v>
      </c>
      <c r="C386" s="12" t="str">
        <f>HYPERLINK("https://kancmaster.com.ua/index.php?route=product/search&amp;search=390843","На сайті")</f>
        <v>На сайті</v>
      </c>
      <c r="D386" s="13" t="s">
        <v>779</v>
      </c>
      <c r="E386" s="13"/>
      <c r="F386" s="14">
        <v>5056574432278</v>
      </c>
      <c r="G386" s="14"/>
      <c r="H386" s="9">
        <v>1</v>
      </c>
      <c r="I386" s="10" t="s">
        <v>11</v>
      </c>
      <c r="J386" s="11"/>
    </row>
    <row r="387" spans="1:10" s="6" customFormat="1" ht="87.95" customHeight="1" x14ac:dyDescent="0.2">
      <c r="A387" s="7">
        <v>386</v>
      </c>
      <c r="B387" s="8" t="s">
        <v>780</v>
      </c>
      <c r="C387" s="12" t="str">
        <f>HYPERLINK("https://kancmaster.com.ua/index.php?route=product/search&amp;search=390845","На сайті")</f>
        <v>На сайті</v>
      </c>
      <c r="D387" s="13" t="s">
        <v>781</v>
      </c>
      <c r="E387" s="13"/>
      <c r="F387" s="14">
        <v>5056574432292</v>
      </c>
      <c r="G387" s="14"/>
      <c r="H387" s="9">
        <v>1</v>
      </c>
      <c r="I387" s="10" t="s">
        <v>11</v>
      </c>
      <c r="J387" s="11"/>
    </row>
    <row r="388" spans="1:10" s="6" customFormat="1" ht="87.95" customHeight="1" x14ac:dyDescent="0.2">
      <c r="A388" s="7">
        <v>387</v>
      </c>
      <c r="B388" s="8" t="s">
        <v>782</v>
      </c>
      <c r="C388" s="12" t="str">
        <f>HYPERLINK("https://kancmaster.com.ua/index.php?route=product/search&amp;search=390602","На сайті")</f>
        <v>На сайті</v>
      </c>
      <c r="D388" s="13" t="s">
        <v>783</v>
      </c>
      <c r="E388" s="13"/>
      <c r="F388" s="14">
        <v>4820253269117</v>
      </c>
      <c r="G388" s="14"/>
      <c r="H388" s="9">
        <v>1</v>
      </c>
      <c r="I388" s="10" t="s">
        <v>11</v>
      </c>
      <c r="J388" s="11"/>
    </row>
    <row r="389" spans="1:10" s="6" customFormat="1" ht="87.95" customHeight="1" x14ac:dyDescent="0.2">
      <c r="A389" s="7">
        <v>388</v>
      </c>
      <c r="B389" s="8" t="s">
        <v>784</v>
      </c>
      <c r="C389" s="12" t="str">
        <f>HYPERLINK("https://kancmaster.com.ua/index.php?route=product/search&amp;search=390550","На сайті")</f>
        <v>На сайті</v>
      </c>
      <c r="D389" s="13" t="s">
        <v>785</v>
      </c>
      <c r="E389" s="13"/>
      <c r="F389" s="14">
        <v>5056137143276</v>
      </c>
      <c r="G389" s="14"/>
      <c r="H389" s="9">
        <v>1</v>
      </c>
      <c r="I389" s="10" t="s">
        <v>11</v>
      </c>
      <c r="J389" s="11"/>
    </row>
    <row r="390" spans="1:10" s="6" customFormat="1" ht="87.95" customHeight="1" x14ac:dyDescent="0.2">
      <c r="A390" s="7">
        <v>389</v>
      </c>
      <c r="B390" s="8" t="s">
        <v>786</v>
      </c>
      <c r="C390" s="12" t="str">
        <f>HYPERLINK("https://kancmaster.com.ua/index.php?route=product/search&amp;search=390546","На сайті")</f>
        <v>На сайті</v>
      </c>
      <c r="D390" s="13" t="s">
        <v>787</v>
      </c>
      <c r="E390" s="13"/>
      <c r="F390" s="14">
        <v>5056137143252</v>
      </c>
      <c r="G390" s="14"/>
      <c r="H390" s="9">
        <v>1</v>
      </c>
      <c r="I390" s="10" t="s">
        <v>11</v>
      </c>
      <c r="J390" s="11"/>
    </row>
    <row r="391" spans="1:10" s="6" customFormat="1" ht="87.95" customHeight="1" x14ac:dyDescent="0.2">
      <c r="A391" s="7">
        <v>390</v>
      </c>
      <c r="B391" s="8" t="s">
        <v>788</v>
      </c>
      <c r="C391" s="12" t="str">
        <f>HYPERLINK("https://kancmaster.com.ua/index.php?route=product/search&amp;search=390597","На сайті")</f>
        <v>На сайті</v>
      </c>
      <c r="D391" s="13" t="s">
        <v>789</v>
      </c>
      <c r="E391" s="13"/>
      <c r="F391" s="14">
        <v>5056137150663</v>
      </c>
      <c r="G391" s="14"/>
      <c r="H391" s="9">
        <v>1</v>
      </c>
      <c r="I391" s="10" t="s">
        <v>11</v>
      </c>
      <c r="J391" s="11"/>
    </row>
    <row r="392" spans="1:10" s="6" customFormat="1" ht="87.95" customHeight="1" x14ac:dyDescent="0.2">
      <c r="A392" s="7">
        <v>391</v>
      </c>
      <c r="B392" s="8" t="s">
        <v>790</v>
      </c>
      <c r="C392" s="12" t="str">
        <f>HYPERLINK("https://kancmaster.com.ua/index.php?route=product/search&amp;search=390777     ","На сайті")</f>
        <v>На сайті</v>
      </c>
      <c r="D392" s="13" t="s">
        <v>791</v>
      </c>
      <c r="E392" s="13"/>
      <c r="F392" s="14">
        <v>5056574429193</v>
      </c>
      <c r="G392" s="14"/>
      <c r="H392" s="9">
        <v>1</v>
      </c>
      <c r="I392" s="10" t="s">
        <v>11</v>
      </c>
      <c r="J392" s="11"/>
    </row>
    <row r="393" spans="1:10" s="6" customFormat="1" ht="87.95" customHeight="1" x14ac:dyDescent="0.2">
      <c r="A393" s="7">
        <v>392</v>
      </c>
      <c r="B393" s="8" t="s">
        <v>792</v>
      </c>
      <c r="C393" s="12" t="str">
        <f>HYPERLINK("https://kancmaster.com.ua/index.php?route=product/search&amp;search=390778     ","На сайті")</f>
        <v>На сайті</v>
      </c>
      <c r="D393" s="13" t="s">
        <v>793</v>
      </c>
      <c r="E393" s="13"/>
      <c r="F393" s="14">
        <v>5056574429209</v>
      </c>
      <c r="G393" s="14"/>
      <c r="H393" s="9">
        <v>1</v>
      </c>
      <c r="I393" s="10" t="s">
        <v>11</v>
      </c>
      <c r="J393" s="11"/>
    </row>
    <row r="394" spans="1:10" s="6" customFormat="1" ht="87.95" customHeight="1" x14ac:dyDescent="0.2">
      <c r="A394" s="7">
        <v>393</v>
      </c>
      <c r="B394" s="8" t="s">
        <v>794</v>
      </c>
      <c r="C394" s="12" t="str">
        <f>HYPERLINK("https://kancmaster.com.ua/index.php?route=product/search&amp;search=390779     ","На сайті")</f>
        <v>На сайті</v>
      </c>
      <c r="D394" s="13" t="s">
        <v>795</v>
      </c>
      <c r="E394" s="13"/>
      <c r="F394" s="14">
        <v>5056574429216</v>
      </c>
      <c r="G394" s="14"/>
      <c r="H394" s="9">
        <v>1</v>
      </c>
      <c r="I394" s="10" t="s">
        <v>11</v>
      </c>
      <c r="J394" s="11"/>
    </row>
    <row r="395" spans="1:10" s="6" customFormat="1" ht="87.95" customHeight="1" x14ac:dyDescent="0.2">
      <c r="A395" s="7">
        <v>394</v>
      </c>
      <c r="B395" s="8" t="s">
        <v>796</v>
      </c>
      <c r="C395" s="12" t="str">
        <f>HYPERLINK("https://kancmaster.com.ua/index.php?route=product/search&amp;search=390780     ","На сайті")</f>
        <v>На сайті</v>
      </c>
      <c r="D395" s="13" t="s">
        <v>797</v>
      </c>
      <c r="E395" s="13"/>
      <c r="F395" s="14">
        <v>5056574429223</v>
      </c>
      <c r="G395" s="14"/>
      <c r="H395" s="9">
        <v>1</v>
      </c>
      <c r="I395" s="10" t="s">
        <v>11</v>
      </c>
      <c r="J395" s="11"/>
    </row>
    <row r="396" spans="1:10" s="6" customFormat="1" ht="87.95" customHeight="1" x14ac:dyDescent="0.2">
      <c r="A396" s="7">
        <v>395</v>
      </c>
      <c r="B396" s="8" t="s">
        <v>798</v>
      </c>
      <c r="C396" s="12" t="str">
        <f>HYPERLINK("https://kancmaster.com.ua/index.php?route=product/search&amp;search=390769     ","На сайті")</f>
        <v>На сайті</v>
      </c>
      <c r="D396" s="13" t="s">
        <v>799</v>
      </c>
      <c r="E396" s="13"/>
      <c r="F396" s="14">
        <v>5056574427182</v>
      </c>
      <c r="G396" s="14"/>
      <c r="H396" s="9">
        <v>1</v>
      </c>
      <c r="I396" s="10" t="s">
        <v>11</v>
      </c>
      <c r="J396" s="11"/>
    </row>
    <row r="397" spans="1:10" s="6" customFormat="1" ht="87.95" customHeight="1" x14ac:dyDescent="0.2">
      <c r="A397" s="7">
        <v>396</v>
      </c>
      <c r="B397" s="8" t="s">
        <v>800</v>
      </c>
      <c r="C397" s="12" t="str">
        <f>HYPERLINK("https://kancmaster.com.ua/index.php?route=product/search&amp;search=391055","На сайті")</f>
        <v>На сайті</v>
      </c>
      <c r="D397" s="13" t="s">
        <v>801</v>
      </c>
      <c r="E397" s="13"/>
      <c r="F397" s="14">
        <v>5056574441195</v>
      </c>
      <c r="G397" s="14"/>
      <c r="H397" s="9">
        <v>1</v>
      </c>
      <c r="I397" s="10" t="s">
        <v>11</v>
      </c>
      <c r="J397" s="11"/>
    </row>
    <row r="398" spans="1:10" s="6" customFormat="1" ht="87.95" customHeight="1" x14ac:dyDescent="0.2">
      <c r="A398" s="7">
        <v>397</v>
      </c>
      <c r="B398" s="8" t="s">
        <v>802</v>
      </c>
      <c r="C398" s="12" t="str">
        <f>HYPERLINK("https://kancmaster.com.ua/index.php?route=product/search&amp;search=391056","На сайті")</f>
        <v>На сайті</v>
      </c>
      <c r="D398" s="13" t="s">
        <v>803</v>
      </c>
      <c r="E398" s="13"/>
      <c r="F398" s="14">
        <v>5056574441201</v>
      </c>
      <c r="G398" s="14"/>
      <c r="H398" s="9">
        <v>1</v>
      </c>
      <c r="I398" s="10" t="s">
        <v>11</v>
      </c>
      <c r="J398" s="11"/>
    </row>
    <row r="399" spans="1:10" s="6" customFormat="1" ht="87.95" customHeight="1" x14ac:dyDescent="0.2">
      <c r="A399" s="7">
        <v>398</v>
      </c>
      <c r="B399" s="8" t="s">
        <v>804</v>
      </c>
      <c r="C399" s="12" t="str">
        <f>HYPERLINK("https://kancmaster.com.ua/index.php?route=product/search&amp;search=390772     ","На сайті")</f>
        <v>На сайті</v>
      </c>
      <c r="D399" s="13" t="s">
        <v>805</v>
      </c>
      <c r="E399" s="13"/>
      <c r="F399" s="14">
        <v>5056574427311</v>
      </c>
      <c r="G399" s="14"/>
      <c r="H399" s="9">
        <v>1</v>
      </c>
      <c r="I399" s="10" t="s">
        <v>11</v>
      </c>
      <c r="J399" s="11"/>
    </row>
    <row r="400" spans="1:10" s="6" customFormat="1" ht="87.95" customHeight="1" x14ac:dyDescent="0.2">
      <c r="A400" s="7">
        <v>399</v>
      </c>
      <c r="B400" s="8" t="s">
        <v>806</v>
      </c>
      <c r="C400" s="12" t="str">
        <f>HYPERLINK("https://kancmaster.com.ua/index.php?route=product/search&amp;search=390771     ","На сайті")</f>
        <v>На сайті</v>
      </c>
      <c r="D400" s="13" t="s">
        <v>807</v>
      </c>
      <c r="E400" s="13"/>
      <c r="F400" s="14">
        <v>5056574427304</v>
      </c>
      <c r="G400" s="14"/>
      <c r="H400" s="9">
        <v>1</v>
      </c>
      <c r="I400" s="10" t="s">
        <v>11</v>
      </c>
      <c r="J400" s="11"/>
    </row>
    <row r="401" spans="1:10" s="6" customFormat="1" ht="87.95" customHeight="1" x14ac:dyDescent="0.2">
      <c r="A401" s="7">
        <v>400</v>
      </c>
      <c r="B401" s="8" t="s">
        <v>808</v>
      </c>
      <c r="C401" s="12" t="str">
        <f>HYPERLINK("https://kancmaster.com.ua/index.php?route=product/search&amp;search=390773     ","На сайті")</f>
        <v>На сайті</v>
      </c>
      <c r="D401" s="13" t="s">
        <v>809</v>
      </c>
      <c r="E401" s="13"/>
      <c r="F401" s="14">
        <v>5056574427328</v>
      </c>
      <c r="G401" s="14"/>
      <c r="H401" s="9">
        <v>1</v>
      </c>
      <c r="I401" s="10" t="s">
        <v>11</v>
      </c>
      <c r="J401" s="11"/>
    </row>
    <row r="402" spans="1:10" s="6" customFormat="1" ht="87.95" customHeight="1" x14ac:dyDescent="0.2">
      <c r="A402" s="7">
        <v>401</v>
      </c>
      <c r="B402" s="8" t="s">
        <v>810</v>
      </c>
      <c r="C402" s="12" t="str">
        <f>HYPERLINK("https://kancmaster.com.ua/index.php?route=product/search&amp;search=390770     ","На сайті")</f>
        <v>На сайті</v>
      </c>
      <c r="D402" s="13" t="s">
        <v>811</v>
      </c>
      <c r="E402" s="13"/>
      <c r="F402" s="14">
        <v>5056574427199</v>
      </c>
      <c r="G402" s="14"/>
      <c r="H402" s="9">
        <v>1</v>
      </c>
      <c r="I402" s="10" t="s">
        <v>11</v>
      </c>
      <c r="J402" s="11"/>
    </row>
    <row r="403" spans="1:10" s="6" customFormat="1" ht="87.95" customHeight="1" x14ac:dyDescent="0.2">
      <c r="A403" s="7">
        <v>402</v>
      </c>
      <c r="B403" s="8" t="s">
        <v>812</v>
      </c>
      <c r="C403" s="12" t="str">
        <f>HYPERLINK("https://kancmaster.com.ua/index.php?route=product/search&amp;search=390768     ","На сайті")</f>
        <v>На сайті</v>
      </c>
      <c r="D403" s="13" t="s">
        <v>813</v>
      </c>
      <c r="E403" s="13"/>
      <c r="F403" s="14">
        <v>5056574427175</v>
      </c>
      <c r="G403" s="14"/>
      <c r="H403" s="9">
        <v>1</v>
      </c>
      <c r="I403" s="10" t="s">
        <v>11</v>
      </c>
      <c r="J403" s="11"/>
    </row>
    <row r="404" spans="1:10" s="6" customFormat="1" ht="87.95" customHeight="1" x14ac:dyDescent="0.2">
      <c r="A404" s="7">
        <v>403</v>
      </c>
      <c r="B404" s="8" t="s">
        <v>814</v>
      </c>
      <c r="C404" s="12" t="str">
        <f>HYPERLINK("https://kancmaster.com.ua/index.php?route=product/search&amp;search=391029","На сайті")</f>
        <v>На сайті</v>
      </c>
      <c r="D404" s="13" t="s">
        <v>815</v>
      </c>
      <c r="E404" s="13"/>
      <c r="F404" s="14">
        <v>5056574440938</v>
      </c>
      <c r="G404" s="14"/>
      <c r="H404" s="9">
        <v>1</v>
      </c>
      <c r="I404" s="10" t="s">
        <v>11</v>
      </c>
      <c r="J404" s="11"/>
    </row>
    <row r="405" spans="1:10" s="6" customFormat="1" ht="87.95" customHeight="1" x14ac:dyDescent="0.2">
      <c r="A405" s="7">
        <v>404</v>
      </c>
      <c r="B405" s="8" t="s">
        <v>816</v>
      </c>
      <c r="C405" s="12" t="str">
        <f>HYPERLINK("https://kancmaster.com.ua/index.php?route=product/search&amp;search=390993","На сайті")</f>
        <v>На сайті</v>
      </c>
      <c r="D405" s="13" t="s">
        <v>817</v>
      </c>
      <c r="E405" s="13"/>
      <c r="F405" s="14">
        <v>5056574438553</v>
      </c>
      <c r="G405" s="14"/>
      <c r="H405" s="9">
        <v>1</v>
      </c>
      <c r="I405" s="10" t="s">
        <v>11</v>
      </c>
      <c r="J405" s="11"/>
    </row>
    <row r="406" spans="1:10" s="6" customFormat="1" ht="87.95" customHeight="1" x14ac:dyDescent="0.2">
      <c r="A406" s="7">
        <v>405</v>
      </c>
      <c r="B406" s="8" t="s">
        <v>818</v>
      </c>
      <c r="C406" s="12" t="str">
        <f>HYPERLINK("https://kancmaster.com.ua/index.php?route=product/search&amp;search=390994","На сайті")</f>
        <v>На сайті</v>
      </c>
      <c r="D406" s="13" t="s">
        <v>819</v>
      </c>
      <c r="E406" s="13"/>
      <c r="F406" s="14">
        <v>5056574438560</v>
      </c>
      <c r="G406" s="14"/>
      <c r="H406" s="9">
        <v>1</v>
      </c>
      <c r="I406" s="10" t="s">
        <v>11</v>
      </c>
      <c r="J406" s="11"/>
    </row>
    <row r="407" spans="1:10" s="6" customFormat="1" ht="87.95" customHeight="1" x14ac:dyDescent="0.2">
      <c r="A407" s="7">
        <v>406</v>
      </c>
      <c r="B407" s="8" t="s">
        <v>820</v>
      </c>
      <c r="C407" s="12" t="str">
        <f>HYPERLINK("https://kancmaster.com.ua/index.php?route=product/search&amp;search=390995","На сайті")</f>
        <v>На сайті</v>
      </c>
      <c r="D407" s="13" t="s">
        <v>821</v>
      </c>
      <c r="E407" s="13"/>
      <c r="F407" s="14">
        <v>5056574438577</v>
      </c>
      <c r="G407" s="14"/>
      <c r="H407" s="9">
        <v>1</v>
      </c>
      <c r="I407" s="10" t="s">
        <v>11</v>
      </c>
      <c r="J407" s="11"/>
    </row>
    <row r="408" spans="1:10" s="6" customFormat="1" ht="87.95" customHeight="1" x14ac:dyDescent="0.2">
      <c r="A408" s="7">
        <v>407</v>
      </c>
      <c r="B408" s="8" t="s">
        <v>822</v>
      </c>
      <c r="C408" s="12" t="str">
        <f>HYPERLINK("https://kancmaster.com.ua/index.php?route=product/search&amp;search=390997","На сайті")</f>
        <v>На сайті</v>
      </c>
      <c r="D408" s="13" t="s">
        <v>823</v>
      </c>
      <c r="E408" s="13"/>
      <c r="F408" s="14">
        <v>5056574438591</v>
      </c>
      <c r="G408" s="14"/>
      <c r="H408" s="9">
        <v>1</v>
      </c>
      <c r="I408" s="10" t="s">
        <v>11</v>
      </c>
      <c r="J408" s="11"/>
    </row>
  </sheetData>
  <mergeCells count="816">
    <mergeCell ref="D1:E1"/>
    <mergeCell ref="F1:G1"/>
    <mergeCell ref="D2:E2"/>
    <mergeCell ref="F2:G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D55:E55"/>
    <mergeCell ref="F55:G55"/>
    <mergeCell ref="D56:E56"/>
    <mergeCell ref="F56:G56"/>
    <mergeCell ref="D57:E57"/>
    <mergeCell ref="F57:G57"/>
    <mergeCell ref="D58:E58"/>
    <mergeCell ref="F58:G58"/>
    <mergeCell ref="D59:E59"/>
    <mergeCell ref="F59:G59"/>
    <mergeCell ref="D60:E60"/>
    <mergeCell ref="F60:G60"/>
    <mergeCell ref="D61:E61"/>
    <mergeCell ref="F61:G61"/>
    <mergeCell ref="D62:E62"/>
    <mergeCell ref="F62:G62"/>
    <mergeCell ref="D63:E63"/>
    <mergeCell ref="F63:G63"/>
    <mergeCell ref="D64:E64"/>
    <mergeCell ref="F64:G64"/>
    <mergeCell ref="D65:E65"/>
    <mergeCell ref="F65:G65"/>
    <mergeCell ref="D66:E66"/>
    <mergeCell ref="F66:G66"/>
    <mergeCell ref="D67:E67"/>
    <mergeCell ref="F67:G67"/>
    <mergeCell ref="D68:E68"/>
    <mergeCell ref="F68:G68"/>
    <mergeCell ref="D69:E69"/>
    <mergeCell ref="F69:G69"/>
    <mergeCell ref="D70:E70"/>
    <mergeCell ref="F70:G70"/>
    <mergeCell ref="D71:E71"/>
    <mergeCell ref="F71:G71"/>
    <mergeCell ref="D72:E72"/>
    <mergeCell ref="F72:G72"/>
    <mergeCell ref="D73:E73"/>
    <mergeCell ref="F73:G73"/>
    <mergeCell ref="D74:E74"/>
    <mergeCell ref="F74:G74"/>
    <mergeCell ref="D75:E75"/>
    <mergeCell ref="F75:G75"/>
    <mergeCell ref="D76:E76"/>
    <mergeCell ref="F76:G76"/>
    <mergeCell ref="D77:E77"/>
    <mergeCell ref="F77:G77"/>
    <mergeCell ref="D78:E78"/>
    <mergeCell ref="F78:G78"/>
    <mergeCell ref="D79:E79"/>
    <mergeCell ref="F79:G79"/>
    <mergeCell ref="D80:E80"/>
    <mergeCell ref="F80:G80"/>
    <mergeCell ref="D81:E81"/>
    <mergeCell ref="F81:G81"/>
    <mergeCell ref="D82:E82"/>
    <mergeCell ref="F82:G82"/>
    <mergeCell ref="D83:E83"/>
    <mergeCell ref="F83:G83"/>
    <mergeCell ref="D84:E84"/>
    <mergeCell ref="F84:G84"/>
    <mergeCell ref="D85:E85"/>
    <mergeCell ref="F85:G85"/>
    <mergeCell ref="D86:E86"/>
    <mergeCell ref="F86:G86"/>
    <mergeCell ref="D87:E87"/>
    <mergeCell ref="F87:G87"/>
    <mergeCell ref="D88:E88"/>
    <mergeCell ref="F88:G88"/>
    <mergeCell ref="D89:E89"/>
    <mergeCell ref="F89:G89"/>
    <mergeCell ref="D90:E90"/>
    <mergeCell ref="F90:G90"/>
    <mergeCell ref="D91:E91"/>
    <mergeCell ref="F91:G91"/>
    <mergeCell ref="D92:E92"/>
    <mergeCell ref="F92:G92"/>
    <mergeCell ref="D93:E93"/>
    <mergeCell ref="F93:G93"/>
    <mergeCell ref="D94:E94"/>
    <mergeCell ref="F94:G94"/>
    <mergeCell ref="D95:E95"/>
    <mergeCell ref="F95:G95"/>
    <mergeCell ref="D96:E96"/>
    <mergeCell ref="F96:G96"/>
    <mergeCell ref="D97:E97"/>
    <mergeCell ref="F97:G97"/>
    <mergeCell ref="D98:E98"/>
    <mergeCell ref="F98:G98"/>
    <mergeCell ref="D99:E99"/>
    <mergeCell ref="F99:G99"/>
    <mergeCell ref="D100:E100"/>
    <mergeCell ref="F100:G100"/>
    <mergeCell ref="D101:E101"/>
    <mergeCell ref="F101:G101"/>
    <mergeCell ref="D102:E102"/>
    <mergeCell ref="F102:G102"/>
    <mergeCell ref="D103:E103"/>
    <mergeCell ref="F103:G103"/>
    <mergeCell ref="D104:E104"/>
    <mergeCell ref="F104:G104"/>
    <mergeCell ref="D105:E105"/>
    <mergeCell ref="F105:G105"/>
    <mergeCell ref="D106:E106"/>
    <mergeCell ref="F106:G106"/>
    <mergeCell ref="D107:E107"/>
    <mergeCell ref="F107:G107"/>
    <mergeCell ref="D108:E108"/>
    <mergeCell ref="F108:G108"/>
    <mergeCell ref="D109:E109"/>
    <mergeCell ref="F109:G109"/>
    <mergeCell ref="D110:E110"/>
    <mergeCell ref="F110:G110"/>
    <mergeCell ref="D111:E111"/>
    <mergeCell ref="F111:G111"/>
    <mergeCell ref="D112:E112"/>
    <mergeCell ref="F112:G112"/>
    <mergeCell ref="D113:E113"/>
    <mergeCell ref="F113:G113"/>
    <mergeCell ref="D114:E114"/>
    <mergeCell ref="F114:G114"/>
    <mergeCell ref="D115:E115"/>
    <mergeCell ref="F115:G115"/>
    <mergeCell ref="D116:E116"/>
    <mergeCell ref="F116:G116"/>
    <mergeCell ref="D117:E117"/>
    <mergeCell ref="F117:G117"/>
    <mergeCell ref="D118:E118"/>
    <mergeCell ref="F118:G118"/>
    <mergeCell ref="D119:E119"/>
    <mergeCell ref="F119:G119"/>
    <mergeCell ref="D120:E120"/>
    <mergeCell ref="F120:G120"/>
    <mergeCell ref="D121:E121"/>
    <mergeCell ref="F121:G121"/>
    <mergeCell ref="D122:E122"/>
    <mergeCell ref="F122:G122"/>
    <mergeCell ref="D123:E123"/>
    <mergeCell ref="F123:G123"/>
    <mergeCell ref="D124:E124"/>
    <mergeCell ref="F124:G124"/>
    <mergeCell ref="D125:E125"/>
    <mergeCell ref="F125:G125"/>
    <mergeCell ref="D126:E126"/>
    <mergeCell ref="F126:G126"/>
    <mergeCell ref="D127:E127"/>
    <mergeCell ref="F127:G127"/>
    <mergeCell ref="D128:E128"/>
    <mergeCell ref="F128:G128"/>
    <mergeCell ref="D129:E129"/>
    <mergeCell ref="F129:G129"/>
    <mergeCell ref="D130:E130"/>
    <mergeCell ref="F130:G130"/>
    <mergeCell ref="D131:E131"/>
    <mergeCell ref="F131:G131"/>
    <mergeCell ref="D132:E132"/>
    <mergeCell ref="F132:G132"/>
    <mergeCell ref="D133:E133"/>
    <mergeCell ref="F133:G133"/>
    <mergeCell ref="D134:E134"/>
    <mergeCell ref="F134:G134"/>
    <mergeCell ref="D135:E135"/>
    <mergeCell ref="F135:G135"/>
    <mergeCell ref="D136:E136"/>
    <mergeCell ref="F136:G136"/>
    <mergeCell ref="D137:E137"/>
    <mergeCell ref="F137:G137"/>
    <mergeCell ref="D138:E138"/>
    <mergeCell ref="F138:G138"/>
    <mergeCell ref="D139:E139"/>
    <mergeCell ref="F139:G139"/>
    <mergeCell ref="D140:E140"/>
    <mergeCell ref="F140:G140"/>
    <mergeCell ref="D141:E141"/>
    <mergeCell ref="F141:G141"/>
    <mergeCell ref="D142:E142"/>
    <mergeCell ref="F142:G142"/>
    <mergeCell ref="D143:E143"/>
    <mergeCell ref="F143:G143"/>
    <mergeCell ref="D144:E144"/>
    <mergeCell ref="F144:G144"/>
    <mergeCell ref="D145:E145"/>
    <mergeCell ref="F145:G145"/>
    <mergeCell ref="D146:E146"/>
    <mergeCell ref="F146:G146"/>
    <mergeCell ref="D147:E147"/>
    <mergeCell ref="F147:G147"/>
    <mergeCell ref="D148:E148"/>
    <mergeCell ref="F148:G148"/>
    <mergeCell ref="D149:E149"/>
    <mergeCell ref="F149:G149"/>
    <mergeCell ref="D150:E150"/>
    <mergeCell ref="F150:G150"/>
    <mergeCell ref="D151:E151"/>
    <mergeCell ref="F151:G151"/>
    <mergeCell ref="D152:E152"/>
    <mergeCell ref="F152:G152"/>
    <mergeCell ref="D153:E153"/>
    <mergeCell ref="F153:G153"/>
    <mergeCell ref="D154:E154"/>
    <mergeCell ref="F154:G154"/>
    <mergeCell ref="D155:E155"/>
    <mergeCell ref="F155:G155"/>
    <mergeCell ref="D156:E156"/>
    <mergeCell ref="F156:G156"/>
    <mergeCell ref="D157:E157"/>
    <mergeCell ref="F157:G157"/>
    <mergeCell ref="D158:E158"/>
    <mergeCell ref="F158:G158"/>
    <mergeCell ref="D159:E159"/>
    <mergeCell ref="F159:G159"/>
    <mergeCell ref="D160:E160"/>
    <mergeCell ref="F160:G160"/>
    <mergeCell ref="D161:E161"/>
    <mergeCell ref="F161:G161"/>
    <mergeCell ref="D162:E162"/>
    <mergeCell ref="F162:G162"/>
    <mergeCell ref="D163:E163"/>
    <mergeCell ref="F163:G163"/>
    <mergeCell ref="D164:E164"/>
    <mergeCell ref="F164:G164"/>
    <mergeCell ref="D165:E165"/>
    <mergeCell ref="F165:G165"/>
    <mergeCell ref="D166:E166"/>
    <mergeCell ref="F166:G166"/>
    <mergeCell ref="D167:E167"/>
    <mergeCell ref="F167:G167"/>
    <mergeCell ref="D168:E168"/>
    <mergeCell ref="F168:G168"/>
    <mergeCell ref="D169:E169"/>
    <mergeCell ref="F169:G169"/>
    <mergeCell ref="D170:E170"/>
    <mergeCell ref="F170:G170"/>
    <mergeCell ref="D171:E171"/>
    <mergeCell ref="F171:G171"/>
    <mergeCell ref="D172:E172"/>
    <mergeCell ref="F172:G172"/>
    <mergeCell ref="D173:E173"/>
    <mergeCell ref="F173:G173"/>
    <mergeCell ref="D174:E174"/>
    <mergeCell ref="F174:G174"/>
    <mergeCell ref="D175:E175"/>
    <mergeCell ref="F175:G175"/>
    <mergeCell ref="D176:E176"/>
    <mergeCell ref="F176:G176"/>
    <mergeCell ref="D177:E177"/>
    <mergeCell ref="F177:G177"/>
    <mergeCell ref="D178:E178"/>
    <mergeCell ref="F178:G178"/>
    <mergeCell ref="D179:E179"/>
    <mergeCell ref="F179:G179"/>
    <mergeCell ref="D180:E180"/>
    <mergeCell ref="F180:G180"/>
    <mergeCell ref="D181:E181"/>
    <mergeCell ref="F181:G181"/>
    <mergeCell ref="D182:E182"/>
    <mergeCell ref="F182:G182"/>
    <mergeCell ref="D183:E183"/>
    <mergeCell ref="F183:G183"/>
    <mergeCell ref="D184:E184"/>
    <mergeCell ref="F184:G184"/>
    <mergeCell ref="D185:E185"/>
    <mergeCell ref="F185:G185"/>
    <mergeCell ref="D186:E186"/>
    <mergeCell ref="F186:G186"/>
    <mergeCell ref="D187:E187"/>
    <mergeCell ref="F187:G187"/>
    <mergeCell ref="D188:E188"/>
    <mergeCell ref="F188:G188"/>
    <mergeCell ref="D189:E189"/>
    <mergeCell ref="F189:G189"/>
    <mergeCell ref="D190:E190"/>
    <mergeCell ref="F190:G190"/>
    <mergeCell ref="D191:E191"/>
    <mergeCell ref="F191:G191"/>
    <mergeCell ref="D192:E192"/>
    <mergeCell ref="F192:G192"/>
    <mergeCell ref="D193:E193"/>
    <mergeCell ref="F193:G193"/>
    <mergeCell ref="D194:E194"/>
    <mergeCell ref="F194:G194"/>
    <mergeCell ref="D195:E195"/>
    <mergeCell ref="F195:G195"/>
    <mergeCell ref="D196:E196"/>
    <mergeCell ref="F196:G196"/>
    <mergeCell ref="D197:E197"/>
    <mergeCell ref="F197:G197"/>
    <mergeCell ref="D198:E198"/>
    <mergeCell ref="F198:G198"/>
    <mergeCell ref="D199:E199"/>
    <mergeCell ref="F199:G199"/>
    <mergeCell ref="D200:E200"/>
    <mergeCell ref="F200:G200"/>
    <mergeCell ref="D201:E201"/>
    <mergeCell ref="F201:G201"/>
    <mergeCell ref="D202:E202"/>
    <mergeCell ref="F202:G202"/>
    <mergeCell ref="D203:E203"/>
    <mergeCell ref="F203:G203"/>
    <mergeCell ref="D204:E204"/>
    <mergeCell ref="F204:G204"/>
    <mergeCell ref="D205:E205"/>
    <mergeCell ref="F205:G205"/>
    <mergeCell ref="D206:E206"/>
    <mergeCell ref="F206:G206"/>
    <mergeCell ref="D207:E207"/>
    <mergeCell ref="F207:G207"/>
    <mergeCell ref="D208:E208"/>
    <mergeCell ref="F208:G208"/>
    <mergeCell ref="D209:E209"/>
    <mergeCell ref="F209:G209"/>
    <mergeCell ref="D210:E210"/>
    <mergeCell ref="F210:G210"/>
    <mergeCell ref="D211:E211"/>
    <mergeCell ref="F211:G211"/>
    <mergeCell ref="D212:E212"/>
    <mergeCell ref="F212:G212"/>
    <mergeCell ref="D213:E213"/>
    <mergeCell ref="F213:G213"/>
    <mergeCell ref="D214:E214"/>
    <mergeCell ref="F214:G214"/>
    <mergeCell ref="D215:E215"/>
    <mergeCell ref="F215:G215"/>
    <mergeCell ref="D216:E216"/>
    <mergeCell ref="F216:G216"/>
    <mergeCell ref="D217:E217"/>
    <mergeCell ref="F217:G217"/>
    <mergeCell ref="D218:E218"/>
    <mergeCell ref="F218:G218"/>
    <mergeCell ref="D219:E219"/>
    <mergeCell ref="F219:G219"/>
    <mergeCell ref="D220:E220"/>
    <mergeCell ref="F220:G220"/>
    <mergeCell ref="D221:E221"/>
    <mergeCell ref="F221:G221"/>
    <mergeCell ref="D222:E222"/>
    <mergeCell ref="F222:G222"/>
    <mergeCell ref="D223:E223"/>
    <mergeCell ref="F223:G223"/>
    <mergeCell ref="D224:E224"/>
    <mergeCell ref="F224:G224"/>
    <mergeCell ref="D225:E225"/>
    <mergeCell ref="F225:G225"/>
    <mergeCell ref="D226:E226"/>
    <mergeCell ref="F226:G226"/>
    <mergeCell ref="D227:E227"/>
    <mergeCell ref="F227:G227"/>
    <mergeCell ref="D228:E228"/>
    <mergeCell ref="F228:G228"/>
    <mergeCell ref="D229:E229"/>
    <mergeCell ref="F229:G229"/>
    <mergeCell ref="D230:E230"/>
    <mergeCell ref="F230:G230"/>
    <mergeCell ref="D231:E231"/>
    <mergeCell ref="F231:G231"/>
    <mergeCell ref="D232:E232"/>
    <mergeCell ref="F232:G232"/>
    <mergeCell ref="D233:E233"/>
    <mergeCell ref="F233:G233"/>
    <mergeCell ref="D234:E234"/>
    <mergeCell ref="F234:G234"/>
    <mergeCell ref="D235:E235"/>
    <mergeCell ref="F235:G235"/>
    <mergeCell ref="D236:E236"/>
    <mergeCell ref="F236:G236"/>
    <mergeCell ref="D237:E237"/>
    <mergeCell ref="F237:G237"/>
    <mergeCell ref="D238:E238"/>
    <mergeCell ref="F238:G238"/>
    <mergeCell ref="D239:E239"/>
    <mergeCell ref="F239:G239"/>
    <mergeCell ref="D240:E240"/>
    <mergeCell ref="F240:G240"/>
    <mergeCell ref="D241:E241"/>
    <mergeCell ref="F241:G241"/>
    <mergeCell ref="D242:E242"/>
    <mergeCell ref="F242:G242"/>
    <mergeCell ref="D243:E243"/>
    <mergeCell ref="F243:G243"/>
    <mergeCell ref="D244:E244"/>
    <mergeCell ref="F244:G244"/>
    <mergeCell ref="D245:E245"/>
    <mergeCell ref="F245:G245"/>
    <mergeCell ref="D246:E246"/>
    <mergeCell ref="F246:G246"/>
    <mergeCell ref="D247:E247"/>
    <mergeCell ref="F247:G247"/>
    <mergeCell ref="D248:E248"/>
    <mergeCell ref="F248:G248"/>
    <mergeCell ref="D249:E249"/>
    <mergeCell ref="F249:G249"/>
    <mergeCell ref="D250:E250"/>
    <mergeCell ref="F250:G250"/>
    <mergeCell ref="D251:E251"/>
    <mergeCell ref="F251:G251"/>
    <mergeCell ref="D252:E252"/>
    <mergeCell ref="F252:G252"/>
    <mergeCell ref="D253:E253"/>
    <mergeCell ref="F253:G253"/>
    <mergeCell ref="D254:E254"/>
    <mergeCell ref="F254:G254"/>
    <mergeCell ref="D255:E255"/>
    <mergeCell ref="F255:G255"/>
    <mergeCell ref="D256:E256"/>
    <mergeCell ref="F256:G256"/>
    <mergeCell ref="D257:E257"/>
    <mergeCell ref="F257:G257"/>
    <mergeCell ref="D258:E258"/>
    <mergeCell ref="F258:G258"/>
    <mergeCell ref="D259:E259"/>
    <mergeCell ref="F259:G259"/>
    <mergeCell ref="D260:E260"/>
    <mergeCell ref="F260:G260"/>
    <mergeCell ref="D261:E261"/>
    <mergeCell ref="F261:G261"/>
    <mergeCell ref="D262:E262"/>
    <mergeCell ref="F262:G262"/>
    <mergeCell ref="D263:E263"/>
    <mergeCell ref="F263:G263"/>
    <mergeCell ref="D264:E264"/>
    <mergeCell ref="F264:G264"/>
    <mergeCell ref="D265:E265"/>
    <mergeCell ref="F265:G265"/>
    <mergeCell ref="D266:E266"/>
    <mergeCell ref="F266:G266"/>
    <mergeCell ref="D267:E267"/>
    <mergeCell ref="F267:G267"/>
    <mergeCell ref="D268:E268"/>
    <mergeCell ref="F268:G268"/>
    <mergeCell ref="D269:E269"/>
    <mergeCell ref="F269:G269"/>
    <mergeCell ref="D270:E270"/>
    <mergeCell ref="F270:G270"/>
    <mergeCell ref="D271:E271"/>
    <mergeCell ref="F271:G271"/>
    <mergeCell ref="D272:E272"/>
    <mergeCell ref="F272:G272"/>
    <mergeCell ref="D273:E273"/>
    <mergeCell ref="F273:G273"/>
    <mergeCell ref="D274:E274"/>
    <mergeCell ref="F274:G274"/>
    <mergeCell ref="D275:E275"/>
    <mergeCell ref="F275:G275"/>
    <mergeCell ref="D276:E276"/>
    <mergeCell ref="F276:G276"/>
    <mergeCell ref="D277:E277"/>
    <mergeCell ref="F277:G277"/>
    <mergeCell ref="D278:E278"/>
    <mergeCell ref="F278:G278"/>
    <mergeCell ref="D279:E279"/>
    <mergeCell ref="F279:G279"/>
    <mergeCell ref="D280:E280"/>
    <mergeCell ref="F280:G280"/>
    <mergeCell ref="D281:E281"/>
    <mergeCell ref="F281:G281"/>
    <mergeCell ref="D282:E282"/>
    <mergeCell ref="F282:G282"/>
    <mergeCell ref="D283:E283"/>
    <mergeCell ref="F283:G283"/>
    <mergeCell ref="D284:E284"/>
    <mergeCell ref="F284:G284"/>
    <mergeCell ref="D285:E285"/>
    <mergeCell ref="F285:G285"/>
    <mergeCell ref="D286:E286"/>
    <mergeCell ref="F286:G286"/>
    <mergeCell ref="D287:E287"/>
    <mergeCell ref="F287:G287"/>
    <mergeCell ref="D288:E288"/>
    <mergeCell ref="F288:G288"/>
    <mergeCell ref="D289:E289"/>
    <mergeCell ref="F289:G289"/>
    <mergeCell ref="D290:E290"/>
    <mergeCell ref="F290:G290"/>
    <mergeCell ref="D291:E291"/>
    <mergeCell ref="F291:G291"/>
    <mergeCell ref="D292:E292"/>
    <mergeCell ref="F292:G292"/>
    <mergeCell ref="D293:E293"/>
    <mergeCell ref="F293:G293"/>
    <mergeCell ref="D294:E294"/>
    <mergeCell ref="F294:G294"/>
    <mergeCell ref="D295:E295"/>
    <mergeCell ref="F295:G295"/>
    <mergeCell ref="D296:E296"/>
    <mergeCell ref="F296:G296"/>
    <mergeCell ref="D297:E297"/>
    <mergeCell ref="F297:G297"/>
    <mergeCell ref="D298:E298"/>
    <mergeCell ref="F298:G298"/>
    <mergeCell ref="D299:E299"/>
    <mergeCell ref="F299:G299"/>
    <mergeCell ref="D300:E300"/>
    <mergeCell ref="F300:G300"/>
    <mergeCell ref="D301:E301"/>
    <mergeCell ref="F301:G301"/>
    <mergeCell ref="D302:E302"/>
    <mergeCell ref="F302:G302"/>
    <mergeCell ref="D303:E303"/>
    <mergeCell ref="F303:G303"/>
    <mergeCell ref="D304:E304"/>
    <mergeCell ref="F304:G304"/>
    <mergeCell ref="D305:E305"/>
    <mergeCell ref="F305:G305"/>
    <mergeCell ref="D306:E306"/>
    <mergeCell ref="F306:G306"/>
    <mergeCell ref="D307:E307"/>
    <mergeCell ref="F307:G307"/>
    <mergeCell ref="D308:E308"/>
    <mergeCell ref="F308:G308"/>
    <mergeCell ref="D309:E309"/>
    <mergeCell ref="F309:G309"/>
    <mergeCell ref="D310:E310"/>
    <mergeCell ref="F310:G310"/>
    <mergeCell ref="D311:E311"/>
    <mergeCell ref="F311:G311"/>
    <mergeCell ref="D312:E312"/>
    <mergeCell ref="F312:G312"/>
    <mergeCell ref="D313:E313"/>
    <mergeCell ref="F313:G313"/>
    <mergeCell ref="D314:E314"/>
    <mergeCell ref="F314:G314"/>
    <mergeCell ref="D315:E315"/>
    <mergeCell ref="F315:G315"/>
    <mergeCell ref="D316:E316"/>
    <mergeCell ref="F316:G316"/>
    <mergeCell ref="D317:E317"/>
    <mergeCell ref="F317:G317"/>
    <mergeCell ref="D318:E318"/>
    <mergeCell ref="F318:G318"/>
    <mergeCell ref="D319:E319"/>
    <mergeCell ref="F319:G319"/>
    <mergeCell ref="D320:E320"/>
    <mergeCell ref="F320:G320"/>
    <mergeCell ref="D321:E321"/>
    <mergeCell ref="F321:G321"/>
    <mergeCell ref="D322:E322"/>
    <mergeCell ref="F322:G322"/>
    <mergeCell ref="D323:E323"/>
    <mergeCell ref="F323:G323"/>
    <mergeCell ref="D324:E324"/>
    <mergeCell ref="F324:G324"/>
    <mergeCell ref="D325:E325"/>
    <mergeCell ref="F325:G325"/>
    <mergeCell ref="D326:E326"/>
    <mergeCell ref="F326:G326"/>
    <mergeCell ref="D327:E327"/>
    <mergeCell ref="F327:G327"/>
    <mergeCell ref="D328:E328"/>
    <mergeCell ref="F328:G328"/>
    <mergeCell ref="D329:E329"/>
    <mergeCell ref="F329:G329"/>
    <mergeCell ref="D330:E330"/>
    <mergeCell ref="F330:G330"/>
    <mergeCell ref="D331:E331"/>
    <mergeCell ref="F331:G331"/>
    <mergeCell ref="D332:E332"/>
    <mergeCell ref="F332:G332"/>
    <mergeCell ref="D333:E333"/>
    <mergeCell ref="F333:G333"/>
    <mergeCell ref="D334:E334"/>
    <mergeCell ref="F334:G334"/>
    <mergeCell ref="D335:E335"/>
    <mergeCell ref="F335:G335"/>
    <mergeCell ref="D336:E336"/>
    <mergeCell ref="F336:G336"/>
    <mergeCell ref="D337:E337"/>
    <mergeCell ref="F337:G337"/>
    <mergeCell ref="D338:E338"/>
    <mergeCell ref="F338:G338"/>
    <mergeCell ref="D339:E339"/>
    <mergeCell ref="F339:G339"/>
    <mergeCell ref="D340:E340"/>
    <mergeCell ref="F340:G340"/>
    <mergeCell ref="D341:E341"/>
    <mergeCell ref="F341:G341"/>
    <mergeCell ref="D342:E342"/>
    <mergeCell ref="F342:G342"/>
    <mergeCell ref="D343:E343"/>
    <mergeCell ref="F343:G343"/>
    <mergeCell ref="D344:E344"/>
    <mergeCell ref="F344:G344"/>
    <mergeCell ref="D345:E345"/>
    <mergeCell ref="F345:G345"/>
    <mergeCell ref="D346:E346"/>
    <mergeCell ref="F346:G346"/>
    <mergeCell ref="D347:E347"/>
    <mergeCell ref="F347:G347"/>
    <mergeCell ref="D348:E348"/>
    <mergeCell ref="F348:G348"/>
    <mergeCell ref="D349:E349"/>
    <mergeCell ref="F349:G349"/>
    <mergeCell ref="D350:E350"/>
    <mergeCell ref="F350:G350"/>
    <mergeCell ref="D351:E351"/>
    <mergeCell ref="F351:G351"/>
    <mergeCell ref="D352:E352"/>
    <mergeCell ref="F352:G352"/>
    <mergeCell ref="D353:E353"/>
    <mergeCell ref="F353:G353"/>
    <mergeCell ref="D354:E354"/>
    <mergeCell ref="F354:G354"/>
    <mergeCell ref="D355:E355"/>
    <mergeCell ref="F355:G355"/>
    <mergeCell ref="D356:E356"/>
    <mergeCell ref="F356:G356"/>
    <mergeCell ref="D357:E357"/>
    <mergeCell ref="F357:G357"/>
    <mergeCell ref="D358:E358"/>
    <mergeCell ref="F358:G358"/>
    <mergeCell ref="D359:E359"/>
    <mergeCell ref="F359:G359"/>
    <mergeCell ref="D360:E360"/>
    <mergeCell ref="F360:G360"/>
    <mergeCell ref="D361:E361"/>
    <mergeCell ref="F361:G361"/>
    <mergeCell ref="D362:E362"/>
    <mergeCell ref="F362:G362"/>
    <mergeCell ref="D363:E363"/>
    <mergeCell ref="F363:G363"/>
    <mergeCell ref="D364:E364"/>
    <mergeCell ref="F364:G364"/>
    <mergeCell ref="D365:E365"/>
    <mergeCell ref="F365:G365"/>
    <mergeCell ref="D366:E366"/>
    <mergeCell ref="F366:G366"/>
    <mergeCell ref="D367:E367"/>
    <mergeCell ref="F367:G367"/>
    <mergeCell ref="D368:E368"/>
    <mergeCell ref="F368:G368"/>
    <mergeCell ref="D369:E369"/>
    <mergeCell ref="F369:G369"/>
    <mergeCell ref="D370:E370"/>
    <mergeCell ref="F370:G370"/>
    <mergeCell ref="D371:E371"/>
    <mergeCell ref="F371:G371"/>
    <mergeCell ref="D372:E372"/>
    <mergeCell ref="F372:G372"/>
    <mergeCell ref="D373:E373"/>
    <mergeCell ref="F373:G373"/>
    <mergeCell ref="D374:E374"/>
    <mergeCell ref="F374:G374"/>
    <mergeCell ref="D375:E375"/>
    <mergeCell ref="F375:G375"/>
    <mergeCell ref="D376:E376"/>
    <mergeCell ref="F376:G376"/>
    <mergeCell ref="D377:E377"/>
    <mergeCell ref="F377:G377"/>
    <mergeCell ref="D378:E378"/>
    <mergeCell ref="F378:G378"/>
    <mergeCell ref="D379:E379"/>
    <mergeCell ref="F379:G379"/>
    <mergeCell ref="D380:E380"/>
    <mergeCell ref="F380:G380"/>
    <mergeCell ref="D381:E381"/>
    <mergeCell ref="F381:G381"/>
    <mergeCell ref="D382:E382"/>
    <mergeCell ref="F382:G382"/>
    <mergeCell ref="D383:E383"/>
    <mergeCell ref="F383:G383"/>
    <mergeCell ref="D384:E384"/>
    <mergeCell ref="F384:G384"/>
    <mergeCell ref="D385:E385"/>
    <mergeCell ref="F385:G385"/>
    <mergeCell ref="D386:E386"/>
    <mergeCell ref="F386:G386"/>
    <mergeCell ref="D387:E387"/>
    <mergeCell ref="F387:G387"/>
    <mergeCell ref="D388:E388"/>
    <mergeCell ref="F388:G388"/>
    <mergeCell ref="D389:E389"/>
    <mergeCell ref="F389:G389"/>
    <mergeCell ref="D390:E390"/>
    <mergeCell ref="F390:G390"/>
    <mergeCell ref="D391:E391"/>
    <mergeCell ref="F391:G391"/>
    <mergeCell ref="D392:E392"/>
    <mergeCell ref="F392:G392"/>
    <mergeCell ref="D393:E393"/>
    <mergeCell ref="F393:G393"/>
    <mergeCell ref="D394:E394"/>
    <mergeCell ref="F394:G394"/>
    <mergeCell ref="D395:E395"/>
    <mergeCell ref="F395:G395"/>
    <mergeCell ref="D396:E396"/>
    <mergeCell ref="F396:G396"/>
    <mergeCell ref="D397:E397"/>
    <mergeCell ref="F397:G397"/>
    <mergeCell ref="D398:E398"/>
    <mergeCell ref="F398:G398"/>
    <mergeCell ref="D399:E399"/>
    <mergeCell ref="F399:G399"/>
    <mergeCell ref="D400:E400"/>
    <mergeCell ref="F400:G400"/>
    <mergeCell ref="D401:E401"/>
    <mergeCell ref="F401:G401"/>
    <mergeCell ref="D402:E402"/>
    <mergeCell ref="F402:G402"/>
    <mergeCell ref="D403:E403"/>
    <mergeCell ref="F403:G403"/>
    <mergeCell ref="D404:E404"/>
    <mergeCell ref="F404:G404"/>
    <mergeCell ref="D405:E405"/>
    <mergeCell ref="F405:G405"/>
    <mergeCell ref="D406:E406"/>
    <mergeCell ref="F406:G406"/>
    <mergeCell ref="D407:E407"/>
    <mergeCell ref="F407:G407"/>
    <mergeCell ref="D408:E408"/>
    <mergeCell ref="F408:G408"/>
  </mergeCells>
  <pageMargins left="0.39370078740157483" right="0.39370078740157483" top="0.39370078740157483" bottom="0.39370078740157483" header="0" footer="0"/>
  <pageSetup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vasyliev</dc:creator>
  <cp:lastModifiedBy>Васильєв</cp:lastModifiedBy>
  <dcterms:created xsi:type="dcterms:W3CDTF">2024-07-31T06:35:24Z</dcterms:created>
  <dcterms:modified xsi:type="dcterms:W3CDTF">2024-07-31T06:35:24Z</dcterms:modified>
</cp:coreProperties>
</file>